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YED\Desktop\"/>
    </mc:Choice>
  </mc:AlternateContent>
  <xr:revisionPtr revIDLastSave="0" documentId="8_{E1CFDA91-5BC5-4559-8F7D-C538C3FD3BD5}" xr6:coauthVersionLast="47" xr6:coauthVersionMax="47" xr10:uidLastSave="{00000000-0000-0000-0000-000000000000}"/>
  <bookViews>
    <workbookView xWindow="-110" yWindow="-110" windowWidth="19420" windowHeight="11500" xr2:uid="{C4145BE4-A72E-461B-A273-D0FFAEABA90D}"/>
  </bookViews>
  <sheets>
    <sheet name="Blad1" sheetId="1" r:id="rId1"/>
  </sheets>
  <definedNames>
    <definedName name="_xlnm.Print_Area" localSheetId="0">Blad1!$A$2:$D$292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7" i="1" l="1"/>
  <c r="D194" i="1"/>
  <c r="D228" i="1"/>
  <c r="D99" i="1"/>
  <c r="D137" i="1"/>
  <c r="D192" i="1"/>
  <c r="D117" i="1"/>
  <c r="D82" i="1"/>
  <c r="D145" i="1"/>
  <c r="D5" i="1"/>
  <c r="D14" i="1"/>
  <c r="D17" i="1"/>
  <c r="D16" i="1"/>
  <c r="D7" i="1"/>
  <c r="D242" i="1"/>
  <c r="D258" i="1"/>
  <c r="D281" i="1"/>
  <c r="D90" i="1"/>
  <c r="D25" i="1"/>
  <c r="D30" i="1"/>
  <c r="D166" i="1"/>
  <c r="D113" i="1"/>
  <c r="D268" i="1"/>
  <c r="D26" i="1"/>
  <c r="D248" i="1"/>
  <c r="D129" i="1"/>
  <c r="D205" i="1"/>
  <c r="D203" i="1"/>
  <c r="D115" i="1"/>
  <c r="D72" i="1"/>
  <c r="D227" i="1"/>
  <c r="D180" i="1"/>
  <c r="D93" i="1"/>
  <c r="D247" i="1"/>
  <c r="D246" i="1"/>
  <c r="D130" i="1"/>
  <c r="D108" i="1"/>
  <c r="D47" i="1"/>
  <c r="D292" i="1" l="1"/>
</calcChain>
</file>

<file path=xl/sharedStrings.xml><?xml version="1.0" encoding="utf-8"?>
<sst xmlns="http://schemas.openxmlformats.org/spreadsheetml/2006/main" count="872" uniqueCount="447">
  <si>
    <t>Albanien</t>
  </si>
  <si>
    <t>Ambassad</t>
  </si>
  <si>
    <t>Tirana</t>
  </si>
  <si>
    <t>Algeriet</t>
  </si>
  <si>
    <t>Alger</t>
  </si>
  <si>
    <t>Argentina</t>
  </si>
  <si>
    <t>Buenos Aires</t>
  </si>
  <si>
    <t>Armenien</t>
  </si>
  <si>
    <t>Jerevan</t>
  </si>
  <si>
    <t>Australien</t>
  </si>
  <si>
    <t>Canberra</t>
  </si>
  <si>
    <t>IKEA</t>
  </si>
  <si>
    <t>Adelaide</t>
  </si>
  <si>
    <t>IKEA Logan</t>
  </si>
  <si>
    <t>Brisbane</t>
  </si>
  <si>
    <t>IKEA North Lakes</t>
  </si>
  <si>
    <t>Konsulat</t>
  </si>
  <si>
    <t>Darwin</t>
  </si>
  <si>
    <t>Perth</t>
  </si>
  <si>
    <t>Hobart</t>
  </si>
  <si>
    <t>Sydney</t>
  </si>
  <si>
    <t>Cairns</t>
  </si>
  <si>
    <t>Melbourne</t>
  </si>
  <si>
    <t>Svenska kyrkan</t>
  </si>
  <si>
    <t>Bahrain</t>
  </si>
  <si>
    <t>Manama</t>
  </si>
  <si>
    <t>Bangladesh</t>
  </si>
  <si>
    <t>ambassad</t>
  </si>
  <si>
    <t>Dhaka</t>
  </si>
  <si>
    <t>Belgien</t>
  </si>
  <si>
    <t>Ambassad i Bryssel</t>
  </si>
  <si>
    <t>Bryssel</t>
  </si>
  <si>
    <t>Antwerpe Harbour Hotel</t>
  </si>
  <si>
    <t>Antwerpen</t>
  </si>
  <si>
    <t>Bolivia</t>
  </si>
  <si>
    <t>La Paz</t>
  </si>
  <si>
    <t>Bosnien och Hercegovina</t>
  </si>
  <si>
    <t>Sarajevo</t>
  </si>
  <si>
    <t>Botswana</t>
  </si>
  <si>
    <t>Gaborone</t>
  </si>
  <si>
    <t>Brasilien</t>
  </si>
  <si>
    <t>Brasília</t>
  </si>
  <si>
    <t>São Paulo</t>
  </si>
  <si>
    <t>Rio de Janeiro</t>
  </si>
  <si>
    <t>Curitiba</t>
  </si>
  <si>
    <t>Bulgarien</t>
  </si>
  <si>
    <t>Sofia</t>
  </si>
  <si>
    <t>Chile</t>
  </si>
  <si>
    <t>Santiago de Chile</t>
  </si>
  <si>
    <t>Colombia</t>
  </si>
  <si>
    <t>Bogotá</t>
  </si>
  <si>
    <t>Costa Rica</t>
  </si>
  <si>
    <t>San José</t>
  </si>
  <si>
    <t>Cypern</t>
  </si>
  <si>
    <t>Nicosia</t>
  </si>
  <si>
    <t>Mediterranean Beach Hotel</t>
  </si>
  <si>
    <t>Limassol</t>
  </si>
  <si>
    <t>Skandinaviska kyrkan</t>
  </si>
  <si>
    <t>Ayia Napa</t>
  </si>
  <si>
    <t>Danmark</t>
  </si>
  <si>
    <t>Nuuk, Grönland</t>
  </si>
  <si>
    <t>Odense</t>
  </si>
  <si>
    <t>Tórshavn Färöarna</t>
  </si>
  <si>
    <t>Aalborg</t>
  </si>
  <si>
    <t>Aarhus</t>
  </si>
  <si>
    <t>Svenska Gustafskyrkan</t>
  </si>
  <si>
    <t>Köpenhamn</t>
  </si>
  <si>
    <t>Demokratiska republiken Kongo</t>
  </si>
  <si>
    <t>Kinshasa</t>
  </si>
  <si>
    <t>Dominikanska republiken</t>
  </si>
  <si>
    <t>Santo Domingo</t>
  </si>
  <si>
    <t>Ecuador</t>
  </si>
  <si>
    <t>Quito</t>
  </si>
  <si>
    <t>Egypten</t>
  </si>
  <si>
    <t>Kairo</t>
  </si>
  <si>
    <t>El Salvador</t>
  </si>
  <si>
    <t>San Salvador</t>
  </si>
  <si>
    <t>Estland</t>
  </si>
  <si>
    <t>Tallinn</t>
  </si>
  <si>
    <t>Eswatini</t>
  </si>
  <si>
    <t>Mbabane</t>
  </si>
  <si>
    <t>Etiopien</t>
  </si>
  <si>
    <t>Addis Abeba</t>
  </si>
  <si>
    <t>Filippinerna</t>
  </si>
  <si>
    <t>Manila</t>
  </si>
  <si>
    <t>Lapu-Lapu City Cebu</t>
  </si>
  <si>
    <t>Finland</t>
  </si>
  <si>
    <t>Helsingfors</t>
  </si>
  <si>
    <t>Generalkonsulat</t>
  </si>
  <si>
    <t>Mariehamn (Åland)</t>
  </si>
  <si>
    <t>Vasa</t>
  </si>
  <si>
    <t>Åbo</t>
  </si>
  <si>
    <t>Tammerfors</t>
  </si>
  <si>
    <t>Karleby</t>
  </si>
  <si>
    <t>Frankrike</t>
  </si>
  <si>
    <t>Paris</t>
  </si>
  <si>
    <t>Toulouse</t>
  </si>
  <si>
    <t>Marseille</t>
  </si>
  <si>
    <t>Nice</t>
  </si>
  <si>
    <t>Strasbourg</t>
  </si>
  <si>
    <t>Bordeaux</t>
  </si>
  <si>
    <t>Lyon</t>
  </si>
  <si>
    <t>Nantes</t>
  </si>
  <si>
    <t>Lille</t>
  </si>
  <si>
    <t>Montpellier</t>
  </si>
  <si>
    <t>Förenade arabemiraten</t>
  </si>
  <si>
    <t>Abu Dhabi</t>
  </si>
  <si>
    <t>Norska sjömanskyrkan</t>
  </si>
  <si>
    <t>Dubai</t>
  </si>
  <si>
    <t>Georgien</t>
  </si>
  <si>
    <t>Tbilisi</t>
  </si>
  <si>
    <t>Ghana</t>
  </si>
  <si>
    <t>Accra</t>
  </si>
  <si>
    <t>Grekland</t>
  </si>
  <si>
    <t>Athen</t>
  </si>
  <si>
    <t>Chania</t>
  </si>
  <si>
    <t>Thessaloniki</t>
  </si>
  <si>
    <t>Korfu</t>
  </si>
  <si>
    <t>Heraklion</t>
  </si>
  <si>
    <t>Rhodos</t>
  </si>
  <si>
    <t>Guatemala</t>
  </si>
  <si>
    <t>Guatemala City</t>
  </si>
  <si>
    <t>Honduras</t>
  </si>
  <si>
    <t>Tegucigalpa</t>
  </si>
  <si>
    <t>Indien</t>
  </si>
  <si>
    <t>New Delhi</t>
  </si>
  <si>
    <t>Business Sweden</t>
  </si>
  <si>
    <t>Bangalore</t>
  </si>
  <si>
    <t>Mumbai</t>
  </si>
  <si>
    <t>IKEA Hyderabad</t>
  </si>
  <si>
    <t>Hyderabad</t>
  </si>
  <si>
    <t>Chennai</t>
  </si>
  <si>
    <t>Kolkata</t>
  </si>
  <si>
    <t>Sheraton Grand Pune Bund GardenHotel</t>
  </si>
  <si>
    <t>Pune</t>
  </si>
  <si>
    <t>Indonesien</t>
  </si>
  <si>
    <t>Jakarta</t>
  </si>
  <si>
    <t>Denpasar Bali</t>
  </si>
  <si>
    <t>Iran</t>
  </si>
  <si>
    <t>Teheran</t>
  </si>
  <si>
    <t>Irland</t>
  </si>
  <si>
    <t>Dublin</t>
  </si>
  <si>
    <t>Island</t>
  </si>
  <si>
    <t>Reykjavik</t>
  </si>
  <si>
    <t>Akureyri</t>
  </si>
  <si>
    <t>Israel</t>
  </si>
  <si>
    <t>Tel Aviv</t>
  </si>
  <si>
    <t>Italien</t>
  </si>
  <si>
    <t>Rom</t>
  </si>
  <si>
    <t>Milano</t>
  </si>
  <si>
    <t>Turin</t>
  </si>
  <si>
    <t>Trieste</t>
  </si>
  <si>
    <t>Genua</t>
  </si>
  <si>
    <t>Florens</t>
  </si>
  <si>
    <t>Bologna</t>
  </si>
  <si>
    <t>Venedig</t>
  </si>
  <si>
    <t>Palermo</t>
  </si>
  <si>
    <t>Neapel</t>
  </si>
  <si>
    <t>Anacapri</t>
  </si>
  <si>
    <t>Cagliari</t>
  </si>
  <si>
    <t>Bari</t>
  </si>
  <si>
    <t>Sanremo</t>
  </si>
  <si>
    <t>Japan</t>
  </si>
  <si>
    <t>Tokyo</t>
  </si>
  <si>
    <t>konsulat</t>
  </si>
  <si>
    <t>Fukuoka</t>
  </si>
  <si>
    <t>Sapporo</t>
  </si>
  <si>
    <t>Kobe</t>
  </si>
  <si>
    <t>Jerusalem</t>
  </si>
  <si>
    <t>Jordanien</t>
  </si>
  <si>
    <t>Amman</t>
  </si>
  <si>
    <t>Kambodja</t>
  </si>
  <si>
    <t>Phnom Penh</t>
  </si>
  <si>
    <t>Kanada</t>
  </si>
  <si>
    <t>Ottawa</t>
  </si>
  <si>
    <t>Quebec City</t>
  </si>
  <si>
    <t>Toronto</t>
  </si>
  <si>
    <t>Vancouver</t>
  </si>
  <si>
    <t>Winnipeg</t>
  </si>
  <si>
    <t>Calgary</t>
  </si>
  <si>
    <t>Halifax</t>
  </si>
  <si>
    <t>Montreal</t>
  </si>
  <si>
    <t>Kazakstan</t>
  </si>
  <si>
    <t>Astana</t>
  </si>
  <si>
    <t>Almaty</t>
  </si>
  <si>
    <t>Kenya</t>
  </si>
  <si>
    <t>Nairobi</t>
  </si>
  <si>
    <t>Mombasa</t>
  </si>
  <si>
    <t>Kina</t>
  </si>
  <si>
    <t>Peking</t>
  </si>
  <si>
    <t>Danska Generalkonsulatet</t>
  </si>
  <si>
    <t>Guangzhou</t>
  </si>
  <si>
    <t>Hongkong</t>
  </si>
  <si>
    <t>Shanghai</t>
  </si>
  <si>
    <t>Kosovo</t>
  </si>
  <si>
    <t>Pristina</t>
  </si>
  <si>
    <t>Kroatien</t>
  </si>
  <si>
    <t>Zagreb</t>
  </si>
  <si>
    <t>Split</t>
  </si>
  <si>
    <t>Kuba</t>
  </si>
  <si>
    <t>Havanna</t>
  </si>
  <si>
    <t>Kuwait</t>
  </si>
  <si>
    <t>Radisson Blu</t>
  </si>
  <si>
    <t>Kuwait City</t>
  </si>
  <si>
    <t>Laos</t>
  </si>
  <si>
    <t>ECCIL EuroCham Laos</t>
  </si>
  <si>
    <t>Vientiane</t>
  </si>
  <si>
    <t>Lettland</t>
  </si>
  <si>
    <t>Riga</t>
  </si>
  <si>
    <t>Libanon</t>
  </si>
  <si>
    <t>Beirut</t>
  </si>
  <si>
    <t>Libyen</t>
  </si>
  <si>
    <t>Benghazi</t>
  </si>
  <si>
    <t>Liechtenstein</t>
  </si>
  <si>
    <t>Vaduz</t>
  </si>
  <si>
    <t>Litauen</t>
  </si>
  <si>
    <t>Vilnius</t>
  </si>
  <si>
    <t>Kaunas</t>
  </si>
  <si>
    <t>Luxemburg</t>
  </si>
  <si>
    <t>Madagaskar</t>
  </si>
  <si>
    <t>Antananarivo</t>
  </si>
  <si>
    <t>Malaysia</t>
  </si>
  <si>
    <t>Kuala Lumpur</t>
  </si>
  <si>
    <t>Penang</t>
  </si>
  <si>
    <t>Maldiverna</t>
  </si>
  <si>
    <t>Malé</t>
  </si>
  <si>
    <t>Malta</t>
  </si>
  <si>
    <t>Valletta</t>
  </si>
  <si>
    <t>Marocko</t>
  </si>
  <si>
    <t>Rabat</t>
  </si>
  <si>
    <t>Tanger</t>
  </si>
  <si>
    <t>Casablanca</t>
  </si>
  <si>
    <t>Agadir</t>
  </si>
  <si>
    <t>Marrakech</t>
  </si>
  <si>
    <t>Mexiko</t>
  </si>
  <si>
    <t>Mexico City</t>
  </si>
  <si>
    <t>Cancun</t>
  </si>
  <si>
    <t>Monterrey</t>
  </si>
  <si>
    <t>Guadalajara</t>
  </si>
  <si>
    <t>Tijuana</t>
  </si>
  <si>
    <t>Moçambique</t>
  </si>
  <si>
    <t>Maputo</t>
  </si>
  <si>
    <t>Moldavien</t>
  </si>
  <si>
    <t>Chisinau</t>
  </si>
  <si>
    <t>Monaco</t>
  </si>
  <si>
    <t>Mongoliet</t>
  </si>
  <si>
    <t>Ulan Bator</t>
  </si>
  <si>
    <t>Namibia</t>
  </si>
  <si>
    <t>Windhoek</t>
  </si>
  <si>
    <t>Nederländerna</t>
  </si>
  <si>
    <t>Haag</t>
  </si>
  <si>
    <t>Amsterdam</t>
  </si>
  <si>
    <t>Groningen</t>
  </si>
  <si>
    <t>Nepal</t>
  </si>
  <si>
    <t>Kathmandu</t>
  </si>
  <si>
    <t>Nigeria</t>
  </si>
  <si>
    <t>Abuja</t>
  </si>
  <si>
    <t>Lagos</t>
  </si>
  <si>
    <t>Nordmakedonien</t>
  </si>
  <si>
    <t>Skopje</t>
  </si>
  <si>
    <t>Norge</t>
  </si>
  <si>
    <t>Oslo</t>
  </si>
  <si>
    <t>Trondheim</t>
  </si>
  <si>
    <t>Ålesund</t>
  </si>
  <si>
    <t>Bergen</t>
  </si>
  <si>
    <t>Bodø</t>
  </si>
  <si>
    <t>Narvik</t>
  </si>
  <si>
    <t>Tromsö</t>
  </si>
  <si>
    <t>Stavanger</t>
  </si>
  <si>
    <t>Kristiansand</t>
  </si>
  <si>
    <t>Nya Zeeland</t>
  </si>
  <si>
    <t>IKEA Sylvia Park</t>
  </si>
  <si>
    <t>Auckland</t>
  </si>
  <si>
    <t>Wellington</t>
  </si>
  <si>
    <t>Oman</t>
  </si>
  <si>
    <t>Muscat</t>
  </si>
  <si>
    <t>Pakistan</t>
  </si>
  <si>
    <t>Islamabad</t>
  </si>
  <si>
    <t>Palestina</t>
  </si>
  <si>
    <t>Representative office of Finland</t>
  </si>
  <si>
    <t>Ramallah</t>
  </si>
  <si>
    <t>Panama</t>
  </si>
  <si>
    <t>Panama City</t>
  </si>
  <si>
    <t>Peru</t>
  </si>
  <si>
    <t>Lima</t>
  </si>
  <si>
    <t>Polen</t>
  </si>
  <si>
    <t>Warszawa</t>
  </si>
  <si>
    <t>Gdansk</t>
  </si>
  <si>
    <t>Szczecin</t>
  </si>
  <si>
    <t>Wroclaw</t>
  </si>
  <si>
    <t>Krakow</t>
  </si>
  <si>
    <t>Portugal</t>
  </si>
  <si>
    <t>Lissabon</t>
  </si>
  <si>
    <t>Porto</t>
  </si>
  <si>
    <t>Tavira</t>
  </si>
  <si>
    <t>Puerto Rico</t>
  </si>
  <si>
    <t>San Juan</t>
  </si>
  <si>
    <t>Qatar</t>
  </si>
  <si>
    <t>Doha</t>
  </si>
  <si>
    <t>Rumänien</t>
  </si>
  <si>
    <t>Bukarest</t>
  </si>
  <si>
    <t>Cluj-Napoca</t>
  </si>
  <si>
    <t>Rwanda</t>
  </si>
  <si>
    <t>Kigali</t>
  </si>
  <si>
    <t>Ryssland</t>
  </si>
  <si>
    <t>Moskva</t>
  </si>
  <si>
    <t>Saudiarabien</t>
  </si>
  <si>
    <t>Riyadh</t>
  </si>
  <si>
    <t>Jeddah</t>
  </si>
  <si>
    <t>Schweiz</t>
  </si>
  <si>
    <t>Bern</t>
  </si>
  <si>
    <t>Lugano</t>
  </si>
  <si>
    <t>Zürich</t>
  </si>
  <si>
    <t>Sveriges representation</t>
  </si>
  <si>
    <t>Genève</t>
  </si>
  <si>
    <t>Senegal</t>
  </si>
  <si>
    <t>Dakar</t>
  </si>
  <si>
    <t>Serbien</t>
  </si>
  <si>
    <t>Belgrad</t>
  </si>
  <si>
    <t>Singapore</t>
  </si>
  <si>
    <t>Slovenien</t>
  </si>
  <si>
    <t>Ljubljana</t>
  </si>
  <si>
    <t>Spanien</t>
  </si>
  <si>
    <t>Madrid</t>
  </si>
  <si>
    <t>Barcelona</t>
  </si>
  <si>
    <t>Valencia</t>
  </si>
  <si>
    <t>Las Palmas de Gran Canaria</t>
  </si>
  <si>
    <t>Palma de Mallorca</t>
  </si>
  <si>
    <t>Torrevieja</t>
  </si>
  <si>
    <t>Konsulat Edificio Tabacalera</t>
  </si>
  <si>
    <t>Málaga</t>
  </si>
  <si>
    <t>Sri Lanka</t>
  </si>
  <si>
    <t>Colombo</t>
  </si>
  <si>
    <t>Storbritannien</t>
  </si>
  <si>
    <t>London</t>
  </si>
  <si>
    <t>Friends Meeting House</t>
  </si>
  <si>
    <t>Manchester</t>
  </si>
  <si>
    <t>Edinburgh</t>
  </si>
  <si>
    <t>Belfast, Nordirland</t>
  </si>
  <si>
    <t>Cardiff</t>
  </si>
  <si>
    <t>Immingham</t>
  </si>
  <si>
    <t>Metropolitan CathedralChrist theKing</t>
  </si>
  <si>
    <t>Liverpool</t>
  </si>
  <si>
    <t>Svenska skolan</t>
  </si>
  <si>
    <t>Barnes, London</t>
  </si>
  <si>
    <t>Sydafrika</t>
  </si>
  <si>
    <t>Pretoria</t>
  </si>
  <si>
    <t>Kapstaden</t>
  </si>
  <si>
    <t>Sydkorea</t>
  </si>
  <si>
    <t>Seoul</t>
  </si>
  <si>
    <t>Taiwan</t>
  </si>
  <si>
    <t>Business-Sweden</t>
  </si>
  <si>
    <t>Taipei</t>
  </si>
  <si>
    <t>Tanzania</t>
  </si>
  <si>
    <t>Dar es Salaam</t>
  </si>
  <si>
    <t>Zanzibar</t>
  </si>
  <si>
    <t>Thailand</t>
  </si>
  <si>
    <t>Bangkok</t>
  </si>
  <si>
    <t>Hotel Dusit Thani</t>
  </si>
  <si>
    <t>Pattaya</t>
  </si>
  <si>
    <t>Phuket</t>
  </si>
  <si>
    <t>Chiang Mai</t>
  </si>
  <si>
    <t>NH Hua Hin</t>
  </si>
  <si>
    <t>Hua Hin</t>
  </si>
  <si>
    <t>Tjeckien</t>
  </si>
  <si>
    <t>Prag</t>
  </si>
  <si>
    <t>Tunisien</t>
  </si>
  <si>
    <t>Tunis</t>
  </si>
  <si>
    <t>Turkiet</t>
  </si>
  <si>
    <t>Ankara</t>
  </si>
  <si>
    <t>Finlands honorärkonsulat</t>
  </si>
  <si>
    <t>Alanya</t>
  </si>
  <si>
    <t>Istanbul</t>
  </si>
  <si>
    <t>Antalya</t>
  </si>
  <si>
    <t>Tyskland</t>
  </si>
  <si>
    <t>Berlin</t>
  </si>
  <si>
    <t>Frankfurt am Main</t>
  </si>
  <si>
    <t>Hamburg</t>
  </si>
  <si>
    <t>München</t>
  </si>
  <si>
    <t>Stuttgart</t>
  </si>
  <si>
    <t>Uganda</t>
  </si>
  <si>
    <t>Kampala</t>
  </si>
  <si>
    <t>Ungern</t>
  </si>
  <si>
    <t>Budapest</t>
  </si>
  <si>
    <t>Uruguay</t>
  </si>
  <si>
    <t>Montevideo</t>
  </si>
  <si>
    <t>USA</t>
  </si>
  <si>
    <t>1062 Laskin Road</t>
  </si>
  <si>
    <t>Virginia Beach</t>
  </si>
  <si>
    <t>Washington, D.C.</t>
  </si>
  <si>
    <t>American Swedish Historical Museum</t>
  </si>
  <si>
    <t>Philadelphia</t>
  </si>
  <si>
    <t>Farmington Hills, Swedish Club</t>
  </si>
  <si>
    <t>Ann Arbor, Michigan</t>
  </si>
  <si>
    <t>Houston</t>
  </si>
  <si>
    <t>New York</t>
  </si>
  <si>
    <t>San Francisco</t>
  </si>
  <si>
    <t>House of Sweden in San Diego</t>
  </si>
  <si>
    <t>San Diego</t>
  </si>
  <si>
    <t>Honolulu, Hawaii</t>
  </si>
  <si>
    <t>Los Angeles</t>
  </si>
  <si>
    <t>Phoenix</t>
  </si>
  <si>
    <t>Raleigh</t>
  </si>
  <si>
    <t>Salt Lake City</t>
  </si>
  <si>
    <t>Seattle</t>
  </si>
  <si>
    <t>St. Louis</t>
  </si>
  <si>
    <t>Atlanta</t>
  </si>
  <si>
    <t>Boston</t>
  </si>
  <si>
    <t>Chicago</t>
  </si>
  <si>
    <t>Cleveland</t>
  </si>
  <si>
    <t>Dallas</t>
  </si>
  <si>
    <t>Denver</t>
  </si>
  <si>
    <t>Fort Lauderdale, Florida</t>
  </si>
  <si>
    <t>Minneapolis</t>
  </si>
  <si>
    <t>New Orleans, LA</t>
  </si>
  <si>
    <t>Memorial Union University Wisconsin</t>
  </si>
  <si>
    <t>Madison, Wisconsin</t>
  </si>
  <si>
    <t>Mount Pleasant Town Hall</t>
  </si>
  <si>
    <t>Charleston, South Carolina</t>
  </si>
  <si>
    <t>New Sweden EvangelicalLutheranChurch</t>
  </si>
  <si>
    <t>Austin</t>
  </si>
  <si>
    <t>Nordic Northwest</t>
  </si>
  <si>
    <t>Portland, Oregon</t>
  </si>
  <si>
    <t>Scandinavian Cultural Center</t>
  </si>
  <si>
    <t>Newton</t>
  </si>
  <si>
    <t>Svenska kyrkan San Pedro</t>
  </si>
  <si>
    <t>Svenska residenset</t>
  </si>
  <si>
    <t>Upsala Presbyterian Church</t>
  </si>
  <si>
    <t>Orlando, Florida</t>
  </si>
  <si>
    <t>Venezuela</t>
  </si>
  <si>
    <t>Caracas</t>
  </si>
  <si>
    <t>Vietnam</t>
  </si>
  <si>
    <t>Ambassaden</t>
  </si>
  <si>
    <t>Hanoi</t>
  </si>
  <si>
    <t>Ho Chi Minh-staden</t>
  </si>
  <si>
    <t>Zambia</t>
  </si>
  <si>
    <t>Lusaka</t>
  </si>
  <si>
    <t>Österrike</t>
  </si>
  <si>
    <t>Wien</t>
  </si>
  <si>
    <t>Salzburg</t>
  </si>
  <si>
    <t>Graz</t>
  </si>
  <si>
    <t>Innsbruck</t>
  </si>
  <si>
    <t>Land</t>
  </si>
  <si>
    <t>Enhet</t>
  </si>
  <si>
    <t>Stad</t>
  </si>
  <si>
    <t>Antal röster</t>
  </si>
  <si>
    <t>Mottagna röster hos utlandsmyndigheterna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</si>
</sst>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0" borderId="1" xfId="1"/>
  </cellXfs>
  <cellStyles count="2">
    <cellStyle name="Normal" xfId="0" builtinId="0"/>
    <cellStyle name="Rubrik 1" xfId="1" builtinId="16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1C6F-41C3-4520-8206-43848A1A8B12}">
  <dimension ref="A1:D292"/>
  <sheetViews>
    <sheetView tabSelected="1" zoomScaleNormal="100" workbookViewId="0">
      <pane ySplit="1" topLeftCell="A97" activePane="bottomLeft" state="frozen"/>
      <selection pane="bottomLeft" activeCell="B1" sqref="B1"/>
    </sheetView>
  </sheetViews>
  <sheetFormatPr defaultRowHeight="14.5" x14ac:dyDescent="0.35"/>
  <cols>
    <col min="1" max="1" width="16.54296875" customWidth="1"/>
    <col min="2" max="2" width="40" customWidth="1"/>
    <col min="3" max="3" width="31.54296875" customWidth="1"/>
    <col min="4" max="4" width="17.81640625" customWidth="1"/>
  </cols>
  <sheetData>
    <row r="1" spans="1:4" ht="20" thickBot="1" x14ac:dyDescent="0.5">
      <c r="A1" s="3" t="s">
        <v>446</v>
      </c>
    </row>
    <row r="2" spans="1:4" ht="24" thickTop="1" x14ac:dyDescent="0.55000000000000004">
      <c r="A2" s="1" t="s">
        <v>442</v>
      </c>
      <c r="B2" s="1" t="s">
        <v>443</v>
      </c>
      <c r="C2" s="1" t="s">
        <v>444</v>
      </c>
      <c r="D2" s="1" t="s">
        <v>445</v>
      </c>
    </row>
    <row r="3" spans="1:4" x14ac:dyDescent="0.35">
      <c r="A3" t="s">
        <v>0</v>
      </c>
      <c r="B3" t="s">
        <v>1</v>
      </c>
      <c r="C3" t="s">
        <v>2</v>
      </c>
      <c r="D3">
        <v>31</v>
      </c>
    </row>
    <row r="4" spans="1:4" x14ac:dyDescent="0.35">
      <c r="A4" t="s">
        <v>3</v>
      </c>
      <c r="B4" t="s">
        <v>1</v>
      </c>
      <c r="C4" t="s">
        <v>4</v>
      </c>
      <c r="D4">
        <v>21</v>
      </c>
    </row>
    <row r="5" spans="1:4" x14ac:dyDescent="0.35">
      <c r="A5" t="s">
        <v>5</v>
      </c>
      <c r="B5" t="s">
        <v>1</v>
      </c>
      <c r="C5" t="s">
        <v>6</v>
      </c>
      <c r="D5">
        <f>SUM(33+59)</f>
        <v>92</v>
      </c>
    </row>
    <row r="6" spans="1:4" x14ac:dyDescent="0.35">
      <c r="A6" t="s">
        <v>7</v>
      </c>
      <c r="B6" t="s">
        <v>1</v>
      </c>
      <c r="C6" t="s">
        <v>8</v>
      </c>
      <c r="D6">
        <v>38</v>
      </c>
    </row>
    <row r="7" spans="1:4" x14ac:dyDescent="0.35">
      <c r="A7" t="s">
        <v>9</v>
      </c>
      <c r="B7" t="s">
        <v>1</v>
      </c>
      <c r="C7" t="s">
        <v>10</v>
      </c>
      <c r="D7">
        <f>SUM(36+14+58)</f>
        <v>108</v>
      </c>
    </row>
    <row r="8" spans="1:4" x14ac:dyDescent="0.35">
      <c r="A8" t="s">
        <v>9</v>
      </c>
      <c r="B8" t="s">
        <v>11</v>
      </c>
      <c r="C8" t="s">
        <v>12</v>
      </c>
      <c r="D8">
        <v>125</v>
      </c>
    </row>
    <row r="9" spans="1:4" x14ac:dyDescent="0.35">
      <c r="A9" t="s">
        <v>9</v>
      </c>
      <c r="B9" t="s">
        <v>13</v>
      </c>
      <c r="C9" t="s">
        <v>14</v>
      </c>
      <c r="D9">
        <v>306</v>
      </c>
    </row>
    <row r="10" spans="1:4" x14ac:dyDescent="0.35">
      <c r="A10" t="s">
        <v>9</v>
      </c>
      <c r="B10" t="s">
        <v>15</v>
      </c>
      <c r="C10" t="s">
        <v>14</v>
      </c>
      <c r="D10">
        <v>106</v>
      </c>
    </row>
    <row r="11" spans="1:4" x14ac:dyDescent="0.35">
      <c r="A11" t="s">
        <v>9</v>
      </c>
      <c r="B11" t="s">
        <v>16</v>
      </c>
      <c r="C11" t="s">
        <v>17</v>
      </c>
      <c r="D11">
        <v>10</v>
      </c>
    </row>
    <row r="12" spans="1:4" x14ac:dyDescent="0.35">
      <c r="A12" t="s">
        <v>9</v>
      </c>
      <c r="B12" t="s">
        <v>16</v>
      </c>
      <c r="C12" t="s">
        <v>18</v>
      </c>
      <c r="D12">
        <v>284</v>
      </c>
    </row>
    <row r="13" spans="1:4" x14ac:dyDescent="0.35">
      <c r="A13" t="s">
        <v>9</v>
      </c>
      <c r="B13" t="s">
        <v>16</v>
      </c>
      <c r="C13" t="s">
        <v>19</v>
      </c>
      <c r="D13">
        <v>28</v>
      </c>
    </row>
    <row r="14" spans="1:4" x14ac:dyDescent="0.35">
      <c r="A14" t="s">
        <v>9</v>
      </c>
      <c r="B14" t="s">
        <v>16</v>
      </c>
      <c r="C14" t="s">
        <v>20</v>
      </c>
      <c r="D14">
        <f>SUM(96+190+352)</f>
        <v>638</v>
      </c>
    </row>
    <row r="15" spans="1:4" x14ac:dyDescent="0.35">
      <c r="A15" t="s">
        <v>9</v>
      </c>
      <c r="B15" t="s">
        <v>16</v>
      </c>
      <c r="C15" t="s">
        <v>21</v>
      </c>
      <c r="D15">
        <v>46</v>
      </c>
    </row>
    <row r="16" spans="1:4" x14ac:dyDescent="0.35">
      <c r="A16" t="s">
        <v>9</v>
      </c>
      <c r="B16" t="s">
        <v>16</v>
      </c>
      <c r="C16" t="s">
        <v>22</v>
      </c>
      <c r="D16">
        <f>SUM(63+37)</f>
        <v>100</v>
      </c>
    </row>
    <row r="17" spans="1:4" x14ac:dyDescent="0.35">
      <c r="A17" t="s">
        <v>9</v>
      </c>
      <c r="B17" t="s">
        <v>23</v>
      </c>
      <c r="C17" t="s">
        <v>22</v>
      </c>
      <c r="D17">
        <f>SUM(81+95+282)</f>
        <v>458</v>
      </c>
    </row>
    <row r="18" spans="1:4" x14ac:dyDescent="0.35">
      <c r="A18" t="s">
        <v>24</v>
      </c>
      <c r="B18" t="s">
        <v>16</v>
      </c>
      <c r="C18" t="s">
        <v>25</v>
      </c>
      <c r="D18">
        <v>13</v>
      </c>
    </row>
    <row r="19" spans="1:4" x14ac:dyDescent="0.35">
      <c r="A19" t="s">
        <v>26</v>
      </c>
      <c r="B19" t="s">
        <v>27</v>
      </c>
      <c r="C19" t="s">
        <v>28</v>
      </c>
      <c r="D19">
        <v>41</v>
      </c>
    </row>
    <row r="20" spans="1:4" x14ac:dyDescent="0.35">
      <c r="A20" t="s">
        <v>29</v>
      </c>
      <c r="B20" t="s">
        <v>30</v>
      </c>
      <c r="C20" t="s">
        <v>31</v>
      </c>
      <c r="D20">
        <v>1567</v>
      </c>
    </row>
    <row r="21" spans="1:4" x14ac:dyDescent="0.35">
      <c r="A21" t="s">
        <v>29</v>
      </c>
      <c r="B21" t="s">
        <v>32</v>
      </c>
      <c r="C21" t="s">
        <v>33</v>
      </c>
      <c r="D21">
        <v>59</v>
      </c>
    </row>
    <row r="22" spans="1:4" x14ac:dyDescent="0.35">
      <c r="A22" t="s">
        <v>34</v>
      </c>
      <c r="B22" t="s">
        <v>1</v>
      </c>
      <c r="C22" t="s">
        <v>35</v>
      </c>
      <c r="D22">
        <v>16</v>
      </c>
    </row>
    <row r="23" spans="1:4" x14ac:dyDescent="0.35">
      <c r="A23" t="s">
        <v>36</v>
      </c>
      <c r="B23" t="s">
        <v>1</v>
      </c>
      <c r="C23" t="s">
        <v>37</v>
      </c>
      <c r="D23" s="2">
        <v>221</v>
      </c>
    </row>
    <row r="24" spans="1:4" x14ac:dyDescent="0.35">
      <c r="A24" t="s">
        <v>38</v>
      </c>
      <c r="B24" t="s">
        <v>16</v>
      </c>
      <c r="C24" t="s">
        <v>39</v>
      </c>
      <c r="D24">
        <v>12</v>
      </c>
    </row>
    <row r="25" spans="1:4" x14ac:dyDescent="0.35">
      <c r="A25" t="s">
        <v>40</v>
      </c>
      <c r="B25" t="s">
        <v>1</v>
      </c>
      <c r="C25" t="s">
        <v>41</v>
      </c>
      <c r="D25">
        <f>SUM(3+42)</f>
        <v>45</v>
      </c>
    </row>
    <row r="26" spans="1:4" x14ac:dyDescent="0.35">
      <c r="A26" t="s">
        <v>40</v>
      </c>
      <c r="B26" t="s">
        <v>16</v>
      </c>
      <c r="C26" t="s">
        <v>42</v>
      </c>
      <c r="D26">
        <f>SUM(41+77)</f>
        <v>118</v>
      </c>
    </row>
    <row r="27" spans="1:4" x14ac:dyDescent="0.35">
      <c r="A27" t="s">
        <v>40</v>
      </c>
      <c r="B27" t="s">
        <v>16</v>
      </c>
      <c r="C27" t="s">
        <v>43</v>
      </c>
      <c r="D27">
        <v>41</v>
      </c>
    </row>
    <row r="28" spans="1:4" x14ac:dyDescent="0.35">
      <c r="A28" t="s">
        <v>40</v>
      </c>
      <c r="B28" t="s">
        <v>16</v>
      </c>
      <c r="C28" t="s">
        <v>44</v>
      </c>
      <c r="D28">
        <v>10</v>
      </c>
    </row>
    <row r="29" spans="1:4" x14ac:dyDescent="0.35">
      <c r="A29" t="s">
        <v>45</v>
      </c>
      <c r="B29" t="s">
        <v>16</v>
      </c>
      <c r="C29" t="s">
        <v>46</v>
      </c>
      <c r="D29">
        <v>57</v>
      </c>
    </row>
    <row r="30" spans="1:4" x14ac:dyDescent="0.35">
      <c r="A30" t="s">
        <v>47</v>
      </c>
      <c r="B30" t="s">
        <v>1</v>
      </c>
      <c r="C30" t="s">
        <v>48</v>
      </c>
      <c r="D30">
        <f>SUM(40+32+40+46+36)</f>
        <v>194</v>
      </c>
    </row>
    <row r="31" spans="1:4" x14ac:dyDescent="0.35">
      <c r="A31" t="s">
        <v>49</v>
      </c>
      <c r="B31" t="s">
        <v>1</v>
      </c>
      <c r="C31" t="s">
        <v>50</v>
      </c>
      <c r="D31">
        <v>75</v>
      </c>
    </row>
    <row r="32" spans="1:4" x14ac:dyDescent="0.35">
      <c r="A32" t="s">
        <v>51</v>
      </c>
      <c r="B32" t="s">
        <v>16</v>
      </c>
      <c r="C32" t="s">
        <v>52</v>
      </c>
      <c r="D32">
        <v>9</v>
      </c>
    </row>
    <row r="33" spans="1:4" x14ac:dyDescent="0.35">
      <c r="A33" t="s">
        <v>53</v>
      </c>
      <c r="B33" t="s">
        <v>1</v>
      </c>
      <c r="C33" t="s">
        <v>54</v>
      </c>
      <c r="D33">
        <v>46</v>
      </c>
    </row>
    <row r="34" spans="1:4" x14ac:dyDescent="0.35">
      <c r="A34" t="s">
        <v>53</v>
      </c>
      <c r="B34" t="s">
        <v>55</v>
      </c>
      <c r="C34" t="s">
        <v>56</v>
      </c>
      <c r="D34">
        <v>113</v>
      </c>
    </row>
    <row r="35" spans="1:4" x14ac:dyDescent="0.35">
      <c r="A35" t="s">
        <v>53</v>
      </c>
      <c r="B35" t="s">
        <v>57</v>
      </c>
      <c r="C35" t="s">
        <v>58</v>
      </c>
      <c r="D35">
        <v>170</v>
      </c>
    </row>
    <row r="36" spans="1:4" x14ac:dyDescent="0.35">
      <c r="A36" t="s">
        <v>59</v>
      </c>
      <c r="B36" t="s">
        <v>16</v>
      </c>
      <c r="C36" t="s">
        <v>60</v>
      </c>
      <c r="D36">
        <v>0</v>
      </c>
    </row>
    <row r="37" spans="1:4" x14ac:dyDescent="0.35">
      <c r="A37" t="s">
        <v>59</v>
      </c>
      <c r="B37" t="s">
        <v>16</v>
      </c>
      <c r="C37" t="s">
        <v>61</v>
      </c>
      <c r="D37">
        <v>74</v>
      </c>
    </row>
    <row r="38" spans="1:4" x14ac:dyDescent="0.35">
      <c r="A38" t="s">
        <v>59</v>
      </c>
      <c r="B38" t="s">
        <v>16</v>
      </c>
      <c r="C38" t="s">
        <v>62</v>
      </c>
      <c r="D38">
        <v>8</v>
      </c>
    </row>
    <row r="39" spans="1:4" x14ac:dyDescent="0.35">
      <c r="A39" t="s">
        <v>59</v>
      </c>
      <c r="B39" t="s">
        <v>16</v>
      </c>
      <c r="C39" t="s">
        <v>63</v>
      </c>
      <c r="D39">
        <v>88</v>
      </c>
    </row>
    <row r="40" spans="1:4" x14ac:dyDescent="0.35">
      <c r="A40" t="s">
        <v>59</v>
      </c>
      <c r="B40" t="s">
        <v>16</v>
      </c>
      <c r="C40" t="s">
        <v>64</v>
      </c>
      <c r="D40">
        <v>277</v>
      </c>
    </row>
    <row r="41" spans="1:4" x14ac:dyDescent="0.35">
      <c r="A41" t="s">
        <v>59</v>
      </c>
      <c r="B41" t="s">
        <v>65</v>
      </c>
      <c r="C41" t="s">
        <v>66</v>
      </c>
      <c r="D41">
        <v>3722</v>
      </c>
    </row>
    <row r="42" spans="1:4" x14ac:dyDescent="0.35">
      <c r="A42" t="s">
        <v>67</v>
      </c>
      <c r="B42" t="s">
        <v>1</v>
      </c>
      <c r="C42" t="s">
        <v>68</v>
      </c>
      <c r="D42">
        <v>19</v>
      </c>
    </row>
    <row r="43" spans="1:4" x14ac:dyDescent="0.35">
      <c r="A43" t="s">
        <v>69</v>
      </c>
      <c r="B43" t="s">
        <v>16</v>
      </c>
      <c r="C43" t="s">
        <v>70</v>
      </c>
      <c r="D43">
        <v>9</v>
      </c>
    </row>
    <row r="44" spans="1:4" x14ac:dyDescent="0.35">
      <c r="A44" t="s">
        <v>71</v>
      </c>
      <c r="B44" t="s">
        <v>16</v>
      </c>
      <c r="C44" t="s">
        <v>72</v>
      </c>
      <c r="D44">
        <v>14</v>
      </c>
    </row>
    <row r="45" spans="1:4" x14ac:dyDescent="0.35">
      <c r="A45" t="s">
        <v>73</v>
      </c>
      <c r="B45" t="s">
        <v>1</v>
      </c>
      <c r="C45" t="s">
        <v>74</v>
      </c>
      <c r="D45">
        <v>188</v>
      </c>
    </row>
    <row r="46" spans="1:4" x14ac:dyDescent="0.35">
      <c r="A46" t="s">
        <v>75</v>
      </c>
      <c r="B46" t="s">
        <v>16</v>
      </c>
      <c r="C46" t="s">
        <v>76</v>
      </c>
      <c r="D46">
        <v>6</v>
      </c>
    </row>
    <row r="47" spans="1:4" x14ac:dyDescent="0.35">
      <c r="A47" t="s">
        <v>77</v>
      </c>
      <c r="B47" t="s">
        <v>1</v>
      </c>
      <c r="C47" t="s">
        <v>78</v>
      </c>
      <c r="D47">
        <f>SUM(98+84)</f>
        <v>182</v>
      </c>
    </row>
    <row r="48" spans="1:4" x14ac:dyDescent="0.35">
      <c r="A48" t="s">
        <v>79</v>
      </c>
      <c r="B48" t="s">
        <v>16</v>
      </c>
      <c r="C48" t="s">
        <v>80</v>
      </c>
      <c r="D48">
        <v>7</v>
      </c>
    </row>
    <row r="49" spans="1:4" x14ac:dyDescent="0.35">
      <c r="A49" t="s">
        <v>81</v>
      </c>
      <c r="B49" t="s">
        <v>1</v>
      </c>
      <c r="C49" t="s">
        <v>82</v>
      </c>
      <c r="D49">
        <v>79</v>
      </c>
    </row>
    <row r="50" spans="1:4" x14ac:dyDescent="0.35">
      <c r="A50" t="s">
        <v>83</v>
      </c>
      <c r="B50" t="s">
        <v>1</v>
      </c>
      <c r="C50" t="s">
        <v>84</v>
      </c>
      <c r="D50">
        <v>81</v>
      </c>
    </row>
    <row r="51" spans="1:4" x14ac:dyDescent="0.35">
      <c r="A51" t="s">
        <v>83</v>
      </c>
      <c r="B51" t="s">
        <v>16</v>
      </c>
      <c r="C51" t="s">
        <v>85</v>
      </c>
      <c r="D51">
        <v>0</v>
      </c>
    </row>
    <row r="52" spans="1:4" x14ac:dyDescent="0.35">
      <c r="A52" t="s">
        <v>86</v>
      </c>
      <c r="B52" t="s">
        <v>1</v>
      </c>
      <c r="C52" t="s">
        <v>87</v>
      </c>
      <c r="D52">
        <v>1037</v>
      </c>
    </row>
    <row r="53" spans="1:4" x14ac:dyDescent="0.35">
      <c r="A53" t="s">
        <v>86</v>
      </c>
      <c r="B53" t="s">
        <v>88</v>
      </c>
      <c r="C53" t="s">
        <v>89</v>
      </c>
      <c r="D53">
        <v>1094</v>
      </c>
    </row>
    <row r="54" spans="1:4" x14ac:dyDescent="0.35">
      <c r="A54" t="s">
        <v>86</v>
      </c>
      <c r="B54" t="s">
        <v>16</v>
      </c>
      <c r="C54" t="s">
        <v>90</v>
      </c>
      <c r="D54">
        <v>108</v>
      </c>
    </row>
    <row r="55" spans="1:4" x14ac:dyDescent="0.35">
      <c r="A55" t="s">
        <v>86</v>
      </c>
      <c r="B55" t="s">
        <v>16</v>
      </c>
      <c r="C55" t="s">
        <v>91</v>
      </c>
      <c r="D55">
        <v>116</v>
      </c>
    </row>
    <row r="56" spans="1:4" x14ac:dyDescent="0.35">
      <c r="A56" t="s">
        <v>86</v>
      </c>
      <c r="B56" t="s">
        <v>16</v>
      </c>
      <c r="C56" t="s">
        <v>92</v>
      </c>
      <c r="D56">
        <v>46</v>
      </c>
    </row>
    <row r="57" spans="1:4" x14ac:dyDescent="0.35">
      <c r="A57" t="s">
        <v>86</v>
      </c>
      <c r="B57" t="s">
        <v>16</v>
      </c>
      <c r="C57" t="s">
        <v>93</v>
      </c>
      <c r="D57">
        <v>22</v>
      </c>
    </row>
    <row r="58" spans="1:4" x14ac:dyDescent="0.35">
      <c r="A58" t="s">
        <v>94</v>
      </c>
      <c r="B58" t="s">
        <v>1</v>
      </c>
      <c r="C58" t="s">
        <v>95</v>
      </c>
      <c r="D58">
        <v>1456</v>
      </c>
    </row>
    <row r="59" spans="1:4" x14ac:dyDescent="0.35">
      <c r="A59" t="s">
        <v>94</v>
      </c>
      <c r="B59" t="s">
        <v>16</v>
      </c>
      <c r="C59" t="s">
        <v>96</v>
      </c>
      <c r="D59">
        <v>67</v>
      </c>
    </row>
    <row r="60" spans="1:4" x14ac:dyDescent="0.35">
      <c r="A60" t="s">
        <v>94</v>
      </c>
      <c r="B60" t="s">
        <v>16</v>
      </c>
      <c r="C60" t="s">
        <v>97</v>
      </c>
      <c r="D60">
        <v>73</v>
      </c>
    </row>
    <row r="61" spans="1:4" x14ac:dyDescent="0.35">
      <c r="A61" t="s">
        <v>94</v>
      </c>
      <c r="B61" t="s">
        <v>16</v>
      </c>
      <c r="C61" t="s">
        <v>98</v>
      </c>
      <c r="D61">
        <v>454</v>
      </c>
    </row>
    <row r="62" spans="1:4" x14ac:dyDescent="0.35">
      <c r="A62" t="s">
        <v>94</v>
      </c>
      <c r="B62" t="s">
        <v>16</v>
      </c>
      <c r="C62" t="s">
        <v>99</v>
      </c>
      <c r="D62">
        <v>41</v>
      </c>
    </row>
    <row r="63" spans="1:4" x14ac:dyDescent="0.35">
      <c r="A63" t="s">
        <v>94</v>
      </c>
      <c r="B63" t="s">
        <v>16</v>
      </c>
      <c r="C63" t="s">
        <v>100</v>
      </c>
      <c r="D63">
        <v>62</v>
      </c>
    </row>
    <row r="64" spans="1:4" x14ac:dyDescent="0.35">
      <c r="A64" t="s">
        <v>94</v>
      </c>
      <c r="B64" t="s">
        <v>16</v>
      </c>
      <c r="C64" t="s">
        <v>101</v>
      </c>
      <c r="D64">
        <v>82</v>
      </c>
    </row>
    <row r="65" spans="1:4" x14ac:dyDescent="0.35">
      <c r="A65" t="s">
        <v>94</v>
      </c>
      <c r="B65" t="s">
        <v>16</v>
      </c>
      <c r="C65" t="s">
        <v>102</v>
      </c>
      <c r="D65">
        <v>35</v>
      </c>
    </row>
    <row r="66" spans="1:4" x14ac:dyDescent="0.35">
      <c r="A66" t="s">
        <v>94</v>
      </c>
      <c r="B66" t="s">
        <v>16</v>
      </c>
      <c r="C66" t="s">
        <v>103</v>
      </c>
      <c r="D66">
        <v>9</v>
      </c>
    </row>
    <row r="67" spans="1:4" x14ac:dyDescent="0.35">
      <c r="A67" t="s">
        <v>94</v>
      </c>
      <c r="B67" t="s">
        <v>16</v>
      </c>
      <c r="C67" t="s">
        <v>104</v>
      </c>
      <c r="D67">
        <v>100</v>
      </c>
    </row>
    <row r="68" spans="1:4" x14ac:dyDescent="0.35">
      <c r="A68" t="s">
        <v>105</v>
      </c>
      <c r="B68" t="s">
        <v>1</v>
      </c>
      <c r="C68" t="s">
        <v>106</v>
      </c>
      <c r="D68">
        <v>177</v>
      </c>
    </row>
    <row r="69" spans="1:4" x14ac:dyDescent="0.35">
      <c r="A69" t="s">
        <v>105</v>
      </c>
      <c r="B69" t="s">
        <v>107</v>
      </c>
      <c r="C69" t="s">
        <v>108</v>
      </c>
      <c r="D69">
        <v>481</v>
      </c>
    </row>
    <row r="70" spans="1:4" x14ac:dyDescent="0.35">
      <c r="A70" t="s">
        <v>109</v>
      </c>
      <c r="B70" t="s">
        <v>1</v>
      </c>
      <c r="C70" t="s">
        <v>110</v>
      </c>
      <c r="D70">
        <v>54</v>
      </c>
    </row>
    <row r="71" spans="1:4" x14ac:dyDescent="0.35">
      <c r="A71" t="s">
        <v>111</v>
      </c>
      <c r="B71" t="s">
        <v>16</v>
      </c>
      <c r="C71" t="s">
        <v>112</v>
      </c>
      <c r="D71">
        <v>18</v>
      </c>
    </row>
    <row r="72" spans="1:4" x14ac:dyDescent="0.35">
      <c r="A72" t="s">
        <v>113</v>
      </c>
      <c r="B72" t="s">
        <v>1</v>
      </c>
      <c r="C72" t="s">
        <v>114</v>
      </c>
      <c r="D72">
        <f>SUM(180+79)</f>
        <v>259</v>
      </c>
    </row>
    <row r="73" spans="1:4" x14ac:dyDescent="0.35">
      <c r="A73" t="s">
        <v>113</v>
      </c>
      <c r="B73" t="s">
        <v>16</v>
      </c>
      <c r="C73" t="s">
        <v>115</v>
      </c>
      <c r="D73">
        <v>80</v>
      </c>
    </row>
    <row r="74" spans="1:4" x14ac:dyDescent="0.35">
      <c r="A74" t="s">
        <v>113</v>
      </c>
      <c r="B74" t="s">
        <v>16</v>
      </c>
      <c r="C74" t="s">
        <v>116</v>
      </c>
      <c r="D74">
        <v>161</v>
      </c>
    </row>
    <row r="75" spans="1:4" x14ac:dyDescent="0.35">
      <c r="A75" t="s">
        <v>113</v>
      </c>
      <c r="B75" t="s">
        <v>16</v>
      </c>
      <c r="C75" t="s">
        <v>117</v>
      </c>
      <c r="D75">
        <v>16</v>
      </c>
    </row>
    <row r="76" spans="1:4" x14ac:dyDescent="0.35">
      <c r="A76" t="s">
        <v>113</v>
      </c>
      <c r="B76" t="s">
        <v>16</v>
      </c>
      <c r="C76" t="s">
        <v>118</v>
      </c>
      <c r="D76">
        <v>35</v>
      </c>
    </row>
    <row r="77" spans="1:4" x14ac:dyDescent="0.35">
      <c r="A77" t="s">
        <v>113</v>
      </c>
      <c r="B77" t="s">
        <v>16</v>
      </c>
      <c r="C77" t="s">
        <v>119</v>
      </c>
      <c r="D77">
        <v>92</v>
      </c>
    </row>
    <row r="78" spans="1:4" x14ac:dyDescent="0.35">
      <c r="A78" t="s">
        <v>120</v>
      </c>
      <c r="B78" t="s">
        <v>1</v>
      </c>
      <c r="C78" t="s">
        <v>121</v>
      </c>
      <c r="D78">
        <v>20</v>
      </c>
    </row>
    <row r="79" spans="1:4" x14ac:dyDescent="0.35">
      <c r="A79" t="s">
        <v>122</v>
      </c>
      <c r="B79" t="s">
        <v>16</v>
      </c>
      <c r="C79" t="s">
        <v>123</v>
      </c>
      <c r="D79">
        <v>2</v>
      </c>
    </row>
    <row r="80" spans="1:4" x14ac:dyDescent="0.35">
      <c r="A80" t="s">
        <v>124</v>
      </c>
      <c r="B80" t="s">
        <v>1</v>
      </c>
      <c r="C80" t="s">
        <v>125</v>
      </c>
      <c r="D80">
        <v>58</v>
      </c>
    </row>
    <row r="81" spans="1:4" x14ac:dyDescent="0.35">
      <c r="A81" t="s">
        <v>124</v>
      </c>
      <c r="B81" t="s">
        <v>126</v>
      </c>
      <c r="C81" t="s">
        <v>127</v>
      </c>
      <c r="D81">
        <v>52</v>
      </c>
    </row>
    <row r="82" spans="1:4" x14ac:dyDescent="0.35">
      <c r="A82" t="s">
        <v>124</v>
      </c>
      <c r="B82" t="s">
        <v>88</v>
      </c>
      <c r="C82" t="s">
        <v>128</v>
      </c>
      <c r="D82">
        <f>SUM(11)</f>
        <v>11</v>
      </c>
    </row>
    <row r="83" spans="1:4" x14ac:dyDescent="0.35">
      <c r="A83" t="s">
        <v>124</v>
      </c>
      <c r="B83" t="s">
        <v>129</v>
      </c>
      <c r="C83" t="s">
        <v>130</v>
      </c>
      <c r="D83">
        <v>5</v>
      </c>
    </row>
    <row r="84" spans="1:4" x14ac:dyDescent="0.35">
      <c r="A84" t="s">
        <v>124</v>
      </c>
      <c r="B84" t="s">
        <v>16</v>
      </c>
      <c r="C84" t="s">
        <v>131</v>
      </c>
      <c r="D84">
        <v>19</v>
      </c>
    </row>
    <row r="85" spans="1:4" x14ac:dyDescent="0.35">
      <c r="A85" t="s">
        <v>124</v>
      </c>
      <c r="B85" t="s">
        <v>16</v>
      </c>
      <c r="C85" t="s">
        <v>132</v>
      </c>
      <c r="D85">
        <v>2</v>
      </c>
    </row>
    <row r="86" spans="1:4" x14ac:dyDescent="0.35">
      <c r="A86" t="s">
        <v>124</v>
      </c>
      <c r="B86" t="s">
        <v>133</v>
      </c>
      <c r="C86" t="s">
        <v>134</v>
      </c>
      <c r="D86">
        <v>23</v>
      </c>
    </row>
    <row r="87" spans="1:4" x14ac:dyDescent="0.35">
      <c r="A87" t="s">
        <v>135</v>
      </c>
      <c r="B87" t="s">
        <v>1</v>
      </c>
      <c r="C87" t="s">
        <v>136</v>
      </c>
      <c r="D87">
        <v>43</v>
      </c>
    </row>
    <row r="88" spans="1:4" x14ac:dyDescent="0.35">
      <c r="A88" t="s">
        <v>135</v>
      </c>
      <c r="B88" t="s">
        <v>16</v>
      </c>
      <c r="C88" t="s">
        <v>137</v>
      </c>
      <c r="D88">
        <v>100</v>
      </c>
    </row>
    <row r="89" spans="1:4" x14ac:dyDescent="0.35">
      <c r="A89" t="s">
        <v>138</v>
      </c>
      <c r="B89" t="s">
        <v>1</v>
      </c>
      <c r="C89" t="s">
        <v>139</v>
      </c>
      <c r="D89">
        <v>11</v>
      </c>
    </row>
    <row r="90" spans="1:4" x14ac:dyDescent="0.35">
      <c r="A90" t="s">
        <v>140</v>
      </c>
      <c r="B90" t="s">
        <v>1</v>
      </c>
      <c r="C90" t="s">
        <v>141</v>
      </c>
      <c r="D90">
        <f>SUM(128+373)</f>
        <v>501</v>
      </c>
    </row>
    <row r="91" spans="1:4" x14ac:dyDescent="0.35">
      <c r="A91" t="s">
        <v>142</v>
      </c>
      <c r="B91" t="s">
        <v>1</v>
      </c>
      <c r="C91" t="s">
        <v>143</v>
      </c>
      <c r="D91">
        <v>264</v>
      </c>
    </row>
    <row r="92" spans="1:4" x14ac:dyDescent="0.35">
      <c r="A92" t="s">
        <v>142</v>
      </c>
      <c r="B92" t="s">
        <v>16</v>
      </c>
      <c r="C92" t="s">
        <v>144</v>
      </c>
      <c r="D92">
        <v>18</v>
      </c>
    </row>
    <row r="93" spans="1:4" x14ac:dyDescent="0.35">
      <c r="A93" t="s">
        <v>145</v>
      </c>
      <c r="B93" t="s">
        <v>1</v>
      </c>
      <c r="C93" t="s">
        <v>146</v>
      </c>
      <c r="D93">
        <f>SUM(38+49+34+39+37)</f>
        <v>197</v>
      </c>
    </row>
    <row r="94" spans="1:4" x14ac:dyDescent="0.35">
      <c r="A94" t="s">
        <v>147</v>
      </c>
      <c r="B94" t="s">
        <v>1</v>
      </c>
      <c r="C94" t="s">
        <v>148</v>
      </c>
      <c r="D94">
        <v>302</v>
      </c>
    </row>
    <row r="95" spans="1:4" x14ac:dyDescent="0.35">
      <c r="A95" t="s">
        <v>147</v>
      </c>
      <c r="B95" t="s">
        <v>88</v>
      </c>
      <c r="C95" t="s">
        <v>149</v>
      </c>
      <c r="D95">
        <v>303</v>
      </c>
    </row>
    <row r="96" spans="1:4" x14ac:dyDescent="0.35">
      <c r="A96" t="s">
        <v>147</v>
      </c>
      <c r="B96" t="s">
        <v>16</v>
      </c>
      <c r="C96" t="s">
        <v>150</v>
      </c>
      <c r="D96">
        <v>47</v>
      </c>
    </row>
    <row r="97" spans="1:4" x14ac:dyDescent="0.35">
      <c r="A97" t="s">
        <v>147</v>
      </c>
      <c r="B97" t="s">
        <v>16</v>
      </c>
      <c r="C97" t="s">
        <v>151</v>
      </c>
      <c r="D97">
        <v>27</v>
      </c>
    </row>
    <row r="98" spans="1:4" x14ac:dyDescent="0.35">
      <c r="A98" t="s">
        <v>147</v>
      </c>
      <c r="B98" t="s">
        <v>16</v>
      </c>
      <c r="C98" t="s">
        <v>152</v>
      </c>
      <c r="D98">
        <v>38</v>
      </c>
    </row>
    <row r="99" spans="1:4" x14ac:dyDescent="0.35">
      <c r="A99" t="s">
        <v>147</v>
      </c>
      <c r="B99" t="s">
        <v>16</v>
      </c>
      <c r="C99" t="s">
        <v>153</v>
      </c>
      <c r="D99">
        <f>SUM(10+80)</f>
        <v>90</v>
      </c>
    </row>
    <row r="100" spans="1:4" x14ac:dyDescent="0.35">
      <c r="A100" t="s">
        <v>147</v>
      </c>
      <c r="B100" t="s">
        <v>16</v>
      </c>
      <c r="C100" t="s">
        <v>154</v>
      </c>
      <c r="D100">
        <v>50</v>
      </c>
    </row>
    <row r="101" spans="1:4" x14ac:dyDescent="0.35">
      <c r="A101" t="s">
        <v>147</v>
      </c>
      <c r="B101" t="s">
        <v>16</v>
      </c>
      <c r="C101" t="s">
        <v>155</v>
      </c>
      <c r="D101">
        <v>12</v>
      </c>
    </row>
    <row r="102" spans="1:4" x14ac:dyDescent="0.35">
      <c r="A102" t="s">
        <v>147</v>
      </c>
      <c r="B102" t="s">
        <v>16</v>
      </c>
      <c r="C102" t="s">
        <v>156</v>
      </c>
      <c r="D102">
        <v>29</v>
      </c>
    </row>
    <row r="103" spans="1:4" x14ac:dyDescent="0.35">
      <c r="A103" t="s">
        <v>147</v>
      </c>
      <c r="B103" t="s">
        <v>16</v>
      </c>
      <c r="C103" t="s">
        <v>157</v>
      </c>
      <c r="D103">
        <v>13</v>
      </c>
    </row>
    <row r="104" spans="1:4" x14ac:dyDescent="0.35">
      <c r="A104" t="s">
        <v>147</v>
      </c>
      <c r="B104" t="s">
        <v>16</v>
      </c>
      <c r="C104" t="s">
        <v>158</v>
      </c>
      <c r="D104">
        <v>8</v>
      </c>
    </row>
    <row r="105" spans="1:4" x14ac:dyDescent="0.35">
      <c r="A105" t="s">
        <v>147</v>
      </c>
      <c r="B105" t="s">
        <v>16</v>
      </c>
      <c r="C105" t="s">
        <v>159</v>
      </c>
      <c r="D105">
        <v>18</v>
      </c>
    </row>
    <row r="106" spans="1:4" x14ac:dyDescent="0.35">
      <c r="A106" t="s">
        <v>147</v>
      </c>
      <c r="B106" t="s">
        <v>16</v>
      </c>
      <c r="C106" t="s">
        <v>160</v>
      </c>
      <c r="D106">
        <v>24</v>
      </c>
    </row>
    <row r="107" spans="1:4" x14ac:dyDescent="0.35">
      <c r="A107" t="s">
        <v>147</v>
      </c>
      <c r="B107" t="s">
        <v>16</v>
      </c>
      <c r="C107" t="s">
        <v>161</v>
      </c>
      <c r="D107">
        <v>47</v>
      </c>
    </row>
    <row r="108" spans="1:4" x14ac:dyDescent="0.35">
      <c r="A108" t="s">
        <v>162</v>
      </c>
      <c r="B108" t="s">
        <v>1</v>
      </c>
      <c r="C108" t="s">
        <v>163</v>
      </c>
      <c r="D108">
        <f>SUM(130+228+106)</f>
        <v>464</v>
      </c>
    </row>
    <row r="109" spans="1:4" x14ac:dyDescent="0.35">
      <c r="A109" t="s">
        <v>162</v>
      </c>
      <c r="B109" t="s">
        <v>164</v>
      </c>
      <c r="C109" t="s">
        <v>165</v>
      </c>
      <c r="D109">
        <v>9</v>
      </c>
    </row>
    <row r="110" spans="1:4" x14ac:dyDescent="0.35">
      <c r="A110" t="s">
        <v>162</v>
      </c>
      <c r="B110" t="s">
        <v>16</v>
      </c>
      <c r="C110" t="s">
        <v>166</v>
      </c>
      <c r="D110">
        <v>3</v>
      </c>
    </row>
    <row r="111" spans="1:4" x14ac:dyDescent="0.35">
      <c r="A111" t="s">
        <v>162</v>
      </c>
      <c r="B111" t="s">
        <v>16</v>
      </c>
      <c r="C111" t="s">
        <v>167</v>
      </c>
      <c r="D111">
        <v>25</v>
      </c>
    </row>
    <row r="112" spans="1:4" x14ac:dyDescent="0.35">
      <c r="A112" t="s">
        <v>168</v>
      </c>
      <c r="B112" t="s">
        <v>88</v>
      </c>
      <c r="C112" t="s">
        <v>168</v>
      </c>
      <c r="D112">
        <v>48</v>
      </c>
    </row>
    <row r="113" spans="1:4" x14ac:dyDescent="0.35">
      <c r="A113" t="s">
        <v>169</v>
      </c>
      <c r="B113" t="s">
        <v>1</v>
      </c>
      <c r="C113" t="s">
        <v>170</v>
      </c>
      <c r="D113">
        <f>SUM(21+20+19+16+95)</f>
        <v>171</v>
      </c>
    </row>
    <row r="114" spans="1:4" x14ac:dyDescent="0.35">
      <c r="A114" t="s">
        <v>171</v>
      </c>
      <c r="B114" t="s">
        <v>16</v>
      </c>
      <c r="C114" t="s">
        <v>172</v>
      </c>
      <c r="D114">
        <v>22</v>
      </c>
    </row>
    <row r="115" spans="1:4" x14ac:dyDescent="0.35">
      <c r="A115" t="s">
        <v>173</v>
      </c>
      <c r="B115" t="s">
        <v>1</v>
      </c>
      <c r="C115" t="s">
        <v>174</v>
      </c>
      <c r="D115">
        <f>SUM(75+40)</f>
        <v>115</v>
      </c>
    </row>
    <row r="116" spans="1:4" x14ac:dyDescent="0.35">
      <c r="A116" t="s">
        <v>173</v>
      </c>
      <c r="B116" t="s">
        <v>16</v>
      </c>
      <c r="C116" t="s">
        <v>175</v>
      </c>
      <c r="D116">
        <v>12</v>
      </c>
    </row>
    <row r="117" spans="1:4" x14ac:dyDescent="0.35">
      <c r="A117" t="s">
        <v>173</v>
      </c>
      <c r="B117" t="s">
        <v>16</v>
      </c>
      <c r="C117" t="s">
        <v>176</v>
      </c>
      <c r="D117">
        <f>SUM(32+35+62)</f>
        <v>129</v>
      </c>
    </row>
    <row r="118" spans="1:4" x14ac:dyDescent="0.35">
      <c r="A118" t="s">
        <v>173</v>
      </c>
      <c r="B118" t="s">
        <v>16</v>
      </c>
      <c r="C118" t="s">
        <v>177</v>
      </c>
      <c r="D118">
        <v>126</v>
      </c>
    </row>
    <row r="119" spans="1:4" x14ac:dyDescent="0.35">
      <c r="A119" t="s">
        <v>173</v>
      </c>
      <c r="B119" t="s">
        <v>16</v>
      </c>
      <c r="C119" t="s">
        <v>178</v>
      </c>
      <c r="D119">
        <v>6</v>
      </c>
    </row>
    <row r="120" spans="1:4" x14ac:dyDescent="0.35">
      <c r="A120" t="s">
        <v>173</v>
      </c>
      <c r="B120" t="s">
        <v>16</v>
      </c>
      <c r="C120" t="s">
        <v>179</v>
      </c>
      <c r="D120">
        <v>41</v>
      </c>
    </row>
    <row r="121" spans="1:4" x14ac:dyDescent="0.35">
      <c r="A121" t="s">
        <v>173</v>
      </c>
      <c r="B121" t="s">
        <v>16</v>
      </c>
      <c r="C121" t="s">
        <v>180</v>
      </c>
      <c r="D121">
        <v>14</v>
      </c>
    </row>
    <row r="122" spans="1:4" x14ac:dyDescent="0.35">
      <c r="A122" t="s">
        <v>173</v>
      </c>
      <c r="B122" t="s">
        <v>16</v>
      </c>
      <c r="C122" t="s">
        <v>181</v>
      </c>
      <c r="D122">
        <v>98</v>
      </c>
    </row>
    <row r="123" spans="1:4" x14ac:dyDescent="0.35">
      <c r="A123" t="s">
        <v>182</v>
      </c>
      <c r="B123" t="s">
        <v>1</v>
      </c>
      <c r="C123" t="s">
        <v>183</v>
      </c>
      <c r="D123">
        <v>4</v>
      </c>
    </row>
    <row r="124" spans="1:4" x14ac:dyDescent="0.35">
      <c r="A124" t="s">
        <v>182</v>
      </c>
      <c r="B124" t="s">
        <v>16</v>
      </c>
      <c r="C124" t="s">
        <v>184</v>
      </c>
      <c r="D124">
        <v>10</v>
      </c>
    </row>
    <row r="125" spans="1:4" x14ac:dyDescent="0.35">
      <c r="A125" t="s">
        <v>185</v>
      </c>
      <c r="B125" t="s">
        <v>1</v>
      </c>
      <c r="C125" t="s">
        <v>186</v>
      </c>
      <c r="D125">
        <v>425</v>
      </c>
    </row>
    <row r="126" spans="1:4" x14ac:dyDescent="0.35">
      <c r="A126" t="s">
        <v>185</v>
      </c>
      <c r="B126" t="s">
        <v>16</v>
      </c>
      <c r="C126" t="s">
        <v>187</v>
      </c>
      <c r="D126">
        <v>6</v>
      </c>
    </row>
    <row r="127" spans="1:4" x14ac:dyDescent="0.35">
      <c r="A127" t="s">
        <v>188</v>
      </c>
      <c r="B127" t="s">
        <v>1</v>
      </c>
      <c r="C127" t="s">
        <v>189</v>
      </c>
      <c r="D127">
        <v>94</v>
      </c>
    </row>
    <row r="128" spans="1:4" x14ac:dyDescent="0.35">
      <c r="A128" t="s">
        <v>188</v>
      </c>
      <c r="B128" t="s">
        <v>190</v>
      </c>
      <c r="C128" t="s">
        <v>191</v>
      </c>
      <c r="D128">
        <v>12</v>
      </c>
    </row>
    <row r="129" spans="1:4" x14ac:dyDescent="0.35">
      <c r="A129" t="s">
        <v>188</v>
      </c>
      <c r="B129" t="s">
        <v>88</v>
      </c>
      <c r="C129" t="s">
        <v>192</v>
      </c>
      <c r="D129">
        <f>SUM(62+47+49+81+49+64+28+33)</f>
        <v>413</v>
      </c>
    </row>
    <row r="130" spans="1:4" x14ac:dyDescent="0.35">
      <c r="A130" t="s">
        <v>188</v>
      </c>
      <c r="B130" t="s">
        <v>88</v>
      </c>
      <c r="C130" t="s">
        <v>193</v>
      </c>
      <c r="D130">
        <f>SUM(204)</f>
        <v>204</v>
      </c>
    </row>
    <row r="131" spans="1:4" x14ac:dyDescent="0.35">
      <c r="A131" t="s">
        <v>194</v>
      </c>
      <c r="B131" t="s">
        <v>1</v>
      </c>
      <c r="C131" t="s">
        <v>195</v>
      </c>
      <c r="D131">
        <v>74</v>
      </c>
    </row>
    <row r="132" spans="1:4" x14ac:dyDescent="0.35">
      <c r="A132" t="s">
        <v>196</v>
      </c>
      <c r="B132" t="s">
        <v>1</v>
      </c>
      <c r="C132" t="s">
        <v>197</v>
      </c>
      <c r="D132">
        <v>61</v>
      </c>
    </row>
    <row r="133" spans="1:4" x14ac:dyDescent="0.35">
      <c r="A133" t="s">
        <v>196</v>
      </c>
      <c r="B133" t="s">
        <v>16</v>
      </c>
      <c r="C133" t="s">
        <v>198</v>
      </c>
      <c r="D133">
        <v>111</v>
      </c>
    </row>
    <row r="134" spans="1:4" x14ac:dyDescent="0.35">
      <c r="A134" t="s">
        <v>199</v>
      </c>
      <c r="B134" t="s">
        <v>1</v>
      </c>
      <c r="C134" t="s">
        <v>200</v>
      </c>
      <c r="D134">
        <v>6</v>
      </c>
    </row>
    <row r="135" spans="1:4" x14ac:dyDescent="0.35">
      <c r="A135" t="s">
        <v>201</v>
      </c>
      <c r="B135" t="s">
        <v>202</v>
      </c>
      <c r="C135" t="s">
        <v>203</v>
      </c>
      <c r="D135">
        <v>27</v>
      </c>
    </row>
    <row r="136" spans="1:4" x14ac:dyDescent="0.35">
      <c r="A136" t="s">
        <v>204</v>
      </c>
      <c r="B136" t="s">
        <v>205</v>
      </c>
      <c r="C136" t="s">
        <v>206</v>
      </c>
      <c r="D136">
        <v>15</v>
      </c>
    </row>
    <row r="137" spans="1:4" x14ac:dyDescent="0.35">
      <c r="A137" t="s">
        <v>207</v>
      </c>
      <c r="B137" t="s">
        <v>1</v>
      </c>
      <c r="C137" t="s">
        <v>208</v>
      </c>
      <c r="D137">
        <f>SUM(48+40+29+40+32+30+50+43)</f>
        <v>312</v>
      </c>
    </row>
    <row r="138" spans="1:4" x14ac:dyDescent="0.35">
      <c r="A138" t="s">
        <v>209</v>
      </c>
      <c r="B138" t="s">
        <v>1</v>
      </c>
      <c r="C138" t="s">
        <v>210</v>
      </c>
      <c r="D138">
        <v>101</v>
      </c>
    </row>
    <row r="139" spans="1:4" x14ac:dyDescent="0.35">
      <c r="A139" t="s">
        <v>211</v>
      </c>
      <c r="B139" t="s">
        <v>16</v>
      </c>
      <c r="C139" t="s">
        <v>212</v>
      </c>
      <c r="D139">
        <v>6</v>
      </c>
    </row>
    <row r="140" spans="1:4" x14ac:dyDescent="0.35">
      <c r="A140" t="s">
        <v>213</v>
      </c>
      <c r="B140" t="s">
        <v>16</v>
      </c>
      <c r="C140" t="s">
        <v>214</v>
      </c>
      <c r="D140">
        <v>9</v>
      </c>
    </row>
    <row r="141" spans="1:4" x14ac:dyDescent="0.35">
      <c r="A141" t="s">
        <v>215</v>
      </c>
      <c r="B141" t="s">
        <v>1</v>
      </c>
      <c r="C141" t="s">
        <v>216</v>
      </c>
      <c r="D141">
        <v>60</v>
      </c>
    </row>
    <row r="142" spans="1:4" x14ac:dyDescent="0.35">
      <c r="A142" t="s">
        <v>215</v>
      </c>
      <c r="B142" t="s">
        <v>16</v>
      </c>
      <c r="C142" t="s">
        <v>217</v>
      </c>
      <c r="D142">
        <v>60</v>
      </c>
    </row>
    <row r="143" spans="1:4" x14ac:dyDescent="0.35">
      <c r="A143" t="s">
        <v>218</v>
      </c>
      <c r="B143" t="s">
        <v>16</v>
      </c>
      <c r="C143" t="s">
        <v>218</v>
      </c>
      <c r="D143">
        <v>373</v>
      </c>
    </row>
    <row r="144" spans="1:4" x14ac:dyDescent="0.35">
      <c r="A144" t="s">
        <v>219</v>
      </c>
      <c r="B144" t="s">
        <v>16</v>
      </c>
      <c r="C144" t="s">
        <v>220</v>
      </c>
      <c r="D144">
        <v>5</v>
      </c>
    </row>
    <row r="145" spans="1:4" x14ac:dyDescent="0.35">
      <c r="A145" t="s">
        <v>221</v>
      </c>
      <c r="B145" t="s">
        <v>1</v>
      </c>
      <c r="C145" t="s">
        <v>222</v>
      </c>
      <c r="D145">
        <f>SUM(1+82)</f>
        <v>83</v>
      </c>
    </row>
    <row r="146" spans="1:4" x14ac:dyDescent="0.35">
      <c r="A146" t="s">
        <v>221</v>
      </c>
      <c r="B146" t="s">
        <v>16</v>
      </c>
      <c r="C146" t="s">
        <v>223</v>
      </c>
      <c r="D146">
        <v>7</v>
      </c>
    </row>
    <row r="147" spans="1:4" x14ac:dyDescent="0.35">
      <c r="A147" t="s">
        <v>224</v>
      </c>
      <c r="B147" t="s">
        <v>16</v>
      </c>
      <c r="C147" t="s">
        <v>225</v>
      </c>
      <c r="D147">
        <v>0</v>
      </c>
    </row>
    <row r="148" spans="1:4" x14ac:dyDescent="0.35">
      <c r="A148" t="s">
        <v>226</v>
      </c>
      <c r="B148" t="s">
        <v>88</v>
      </c>
      <c r="C148" t="s">
        <v>227</v>
      </c>
      <c r="D148">
        <v>211</v>
      </c>
    </row>
    <row r="149" spans="1:4" x14ac:dyDescent="0.35">
      <c r="A149" t="s">
        <v>228</v>
      </c>
      <c r="B149" t="s">
        <v>1</v>
      </c>
      <c r="C149" t="s">
        <v>229</v>
      </c>
      <c r="D149">
        <v>49</v>
      </c>
    </row>
    <row r="150" spans="1:4" x14ac:dyDescent="0.35">
      <c r="A150" t="s">
        <v>228</v>
      </c>
      <c r="B150" t="s">
        <v>16</v>
      </c>
      <c r="C150" t="s">
        <v>230</v>
      </c>
      <c r="D150">
        <v>29</v>
      </c>
    </row>
    <row r="151" spans="1:4" x14ac:dyDescent="0.35">
      <c r="A151" t="s">
        <v>228</v>
      </c>
      <c r="B151" t="s">
        <v>16</v>
      </c>
      <c r="C151" t="s">
        <v>231</v>
      </c>
      <c r="D151">
        <v>6</v>
      </c>
    </row>
    <row r="152" spans="1:4" x14ac:dyDescent="0.35">
      <c r="A152" t="s">
        <v>228</v>
      </c>
      <c r="B152" t="s">
        <v>16</v>
      </c>
      <c r="C152" t="s">
        <v>232</v>
      </c>
      <c r="D152">
        <v>18</v>
      </c>
    </row>
    <row r="153" spans="1:4" x14ac:dyDescent="0.35">
      <c r="A153" t="s">
        <v>228</v>
      </c>
      <c r="B153" t="s">
        <v>16</v>
      </c>
      <c r="C153" t="s">
        <v>233</v>
      </c>
      <c r="D153">
        <v>11</v>
      </c>
    </row>
    <row r="154" spans="1:4" x14ac:dyDescent="0.35">
      <c r="A154" t="s">
        <v>234</v>
      </c>
      <c r="B154" t="s">
        <v>1</v>
      </c>
      <c r="C154" t="s">
        <v>235</v>
      </c>
      <c r="D154">
        <v>117</v>
      </c>
    </row>
    <row r="155" spans="1:4" x14ac:dyDescent="0.35">
      <c r="A155" t="s">
        <v>234</v>
      </c>
      <c r="B155" t="s">
        <v>16</v>
      </c>
      <c r="C155" t="s">
        <v>236</v>
      </c>
      <c r="D155">
        <v>13</v>
      </c>
    </row>
    <row r="156" spans="1:4" x14ac:dyDescent="0.35">
      <c r="A156" t="s">
        <v>234</v>
      </c>
      <c r="B156" t="s">
        <v>16</v>
      </c>
      <c r="C156" t="s">
        <v>237</v>
      </c>
      <c r="D156">
        <v>29</v>
      </c>
    </row>
    <row r="157" spans="1:4" x14ac:dyDescent="0.35">
      <c r="A157" t="s">
        <v>234</v>
      </c>
      <c r="B157" t="s">
        <v>16</v>
      </c>
      <c r="C157" t="s">
        <v>238</v>
      </c>
      <c r="D157">
        <v>24</v>
      </c>
    </row>
    <row r="158" spans="1:4" x14ac:dyDescent="0.35">
      <c r="A158" t="s">
        <v>234</v>
      </c>
      <c r="B158" t="s">
        <v>16</v>
      </c>
      <c r="C158" t="s">
        <v>239</v>
      </c>
      <c r="D158">
        <v>4</v>
      </c>
    </row>
    <row r="159" spans="1:4" x14ac:dyDescent="0.35">
      <c r="A159" t="s">
        <v>240</v>
      </c>
      <c r="B159" t="s">
        <v>1</v>
      </c>
      <c r="C159" t="s">
        <v>241</v>
      </c>
      <c r="D159">
        <v>24</v>
      </c>
    </row>
    <row r="160" spans="1:4" x14ac:dyDescent="0.35">
      <c r="A160" t="s">
        <v>242</v>
      </c>
      <c r="B160" t="s">
        <v>1</v>
      </c>
      <c r="C160" t="s">
        <v>243</v>
      </c>
      <c r="D160">
        <v>27</v>
      </c>
    </row>
    <row r="161" spans="1:4" x14ac:dyDescent="0.35">
      <c r="A161" t="s">
        <v>244</v>
      </c>
      <c r="B161" t="s">
        <v>16</v>
      </c>
      <c r="C161" t="s">
        <v>244</v>
      </c>
      <c r="D161">
        <v>76</v>
      </c>
    </row>
    <row r="162" spans="1:4" x14ac:dyDescent="0.35">
      <c r="A162" t="s">
        <v>245</v>
      </c>
      <c r="B162" t="s">
        <v>16</v>
      </c>
      <c r="C162" t="s">
        <v>246</v>
      </c>
      <c r="D162">
        <v>1</v>
      </c>
    </row>
    <row r="163" spans="1:4" x14ac:dyDescent="0.35">
      <c r="A163" t="s">
        <v>247</v>
      </c>
      <c r="B163" t="s">
        <v>16</v>
      </c>
      <c r="C163" t="s">
        <v>248</v>
      </c>
      <c r="D163">
        <v>5</v>
      </c>
    </row>
    <row r="164" spans="1:4" x14ac:dyDescent="0.35">
      <c r="A164" t="s">
        <v>249</v>
      </c>
      <c r="B164" t="s">
        <v>1</v>
      </c>
      <c r="C164" t="s">
        <v>250</v>
      </c>
      <c r="D164">
        <v>785</v>
      </c>
    </row>
    <row r="165" spans="1:4" x14ac:dyDescent="0.35">
      <c r="A165" t="s">
        <v>249</v>
      </c>
      <c r="B165" t="s">
        <v>16</v>
      </c>
      <c r="C165" t="s">
        <v>251</v>
      </c>
      <c r="D165">
        <v>391</v>
      </c>
    </row>
    <row r="166" spans="1:4" x14ac:dyDescent="0.35">
      <c r="A166" t="s">
        <v>249</v>
      </c>
      <c r="B166" t="s">
        <v>16</v>
      </c>
      <c r="C166" t="s">
        <v>252</v>
      </c>
      <c r="D166">
        <f>SUM(70)</f>
        <v>70</v>
      </c>
    </row>
    <row r="167" spans="1:4" x14ac:dyDescent="0.35">
      <c r="A167" t="s">
        <v>253</v>
      </c>
      <c r="B167" t="s">
        <v>16</v>
      </c>
      <c r="C167" t="s">
        <v>254</v>
      </c>
      <c r="D167">
        <v>8</v>
      </c>
    </row>
    <row r="168" spans="1:4" x14ac:dyDescent="0.35">
      <c r="A168" t="s">
        <v>255</v>
      </c>
      <c r="B168" t="s">
        <v>1</v>
      </c>
      <c r="C168" t="s">
        <v>256</v>
      </c>
      <c r="D168">
        <v>12</v>
      </c>
    </row>
    <row r="169" spans="1:4" x14ac:dyDescent="0.35">
      <c r="A169" t="s">
        <v>255</v>
      </c>
      <c r="B169" t="s">
        <v>16</v>
      </c>
      <c r="C169" t="s">
        <v>257</v>
      </c>
      <c r="D169">
        <v>8</v>
      </c>
    </row>
    <row r="170" spans="1:4" x14ac:dyDescent="0.35">
      <c r="A170" t="s">
        <v>258</v>
      </c>
      <c r="B170" t="s">
        <v>1</v>
      </c>
      <c r="C170" t="s">
        <v>259</v>
      </c>
      <c r="D170">
        <v>64</v>
      </c>
    </row>
    <row r="171" spans="1:4" x14ac:dyDescent="0.35">
      <c r="A171" t="s">
        <v>260</v>
      </c>
      <c r="B171" t="s">
        <v>1</v>
      </c>
      <c r="C171" t="s">
        <v>261</v>
      </c>
      <c r="D171">
        <v>4288</v>
      </c>
    </row>
    <row r="172" spans="1:4" x14ac:dyDescent="0.35">
      <c r="A172" t="s">
        <v>260</v>
      </c>
      <c r="B172" t="s">
        <v>16</v>
      </c>
      <c r="C172" t="s">
        <v>262</v>
      </c>
      <c r="D172">
        <v>254</v>
      </c>
    </row>
    <row r="173" spans="1:4" x14ac:dyDescent="0.35">
      <c r="A173" t="s">
        <v>260</v>
      </c>
      <c r="B173" t="s">
        <v>16</v>
      </c>
      <c r="C173" t="s">
        <v>263</v>
      </c>
      <c r="D173">
        <v>50</v>
      </c>
    </row>
    <row r="174" spans="1:4" x14ac:dyDescent="0.35">
      <c r="A174" t="s">
        <v>260</v>
      </c>
      <c r="B174" t="s">
        <v>16</v>
      </c>
      <c r="C174" t="s">
        <v>264</v>
      </c>
      <c r="D174">
        <v>212</v>
      </c>
    </row>
    <row r="175" spans="1:4" x14ac:dyDescent="0.35">
      <c r="A175" t="s">
        <v>260</v>
      </c>
      <c r="B175" t="s">
        <v>16</v>
      </c>
      <c r="C175" t="s">
        <v>265</v>
      </c>
      <c r="D175">
        <v>61</v>
      </c>
    </row>
    <row r="176" spans="1:4" x14ac:dyDescent="0.35">
      <c r="A176" t="s">
        <v>260</v>
      </c>
      <c r="B176" t="s">
        <v>16</v>
      </c>
      <c r="C176" t="s">
        <v>266</v>
      </c>
      <c r="D176">
        <v>37</v>
      </c>
    </row>
    <row r="177" spans="1:4" x14ac:dyDescent="0.35">
      <c r="A177" t="s">
        <v>260</v>
      </c>
      <c r="B177" t="s">
        <v>16</v>
      </c>
      <c r="C177" t="s">
        <v>267</v>
      </c>
      <c r="D177">
        <v>192</v>
      </c>
    </row>
    <row r="178" spans="1:4" x14ac:dyDescent="0.35">
      <c r="A178" t="s">
        <v>260</v>
      </c>
      <c r="B178" t="s">
        <v>16</v>
      </c>
      <c r="C178" t="s">
        <v>268</v>
      </c>
      <c r="D178">
        <v>196</v>
      </c>
    </row>
    <row r="179" spans="1:4" x14ac:dyDescent="0.35">
      <c r="A179" t="s">
        <v>260</v>
      </c>
      <c r="B179" t="s">
        <v>16</v>
      </c>
      <c r="C179" t="s">
        <v>269</v>
      </c>
      <c r="D179">
        <v>21</v>
      </c>
    </row>
    <row r="180" spans="1:4" x14ac:dyDescent="0.35">
      <c r="A180" t="s">
        <v>270</v>
      </c>
      <c r="B180" t="s">
        <v>271</v>
      </c>
      <c r="C180" t="s">
        <v>272</v>
      </c>
      <c r="D180">
        <f>SUM(119+39)</f>
        <v>158</v>
      </c>
    </row>
    <row r="181" spans="1:4" x14ac:dyDescent="0.35">
      <c r="A181" t="s">
        <v>270</v>
      </c>
      <c r="B181" t="s">
        <v>16</v>
      </c>
      <c r="C181" t="s">
        <v>273</v>
      </c>
      <c r="D181">
        <v>66</v>
      </c>
    </row>
    <row r="182" spans="1:4" x14ac:dyDescent="0.35">
      <c r="A182" t="s">
        <v>274</v>
      </c>
      <c r="B182" t="s">
        <v>16</v>
      </c>
      <c r="C182" t="s">
        <v>275</v>
      </c>
      <c r="D182">
        <v>16</v>
      </c>
    </row>
    <row r="183" spans="1:4" x14ac:dyDescent="0.35">
      <c r="A183" t="s">
        <v>276</v>
      </c>
      <c r="B183" t="s">
        <v>1</v>
      </c>
      <c r="C183" t="s">
        <v>277</v>
      </c>
      <c r="D183">
        <v>23</v>
      </c>
    </row>
    <row r="184" spans="1:4" x14ac:dyDescent="0.35">
      <c r="A184" t="s">
        <v>278</v>
      </c>
      <c r="B184" t="s">
        <v>279</v>
      </c>
      <c r="C184" t="s">
        <v>280</v>
      </c>
      <c r="D184">
        <v>8</v>
      </c>
    </row>
    <row r="185" spans="1:4" x14ac:dyDescent="0.35">
      <c r="A185" t="s">
        <v>281</v>
      </c>
      <c r="B185" t="s">
        <v>16</v>
      </c>
      <c r="C185" t="s">
        <v>282</v>
      </c>
      <c r="D185">
        <v>19</v>
      </c>
    </row>
    <row r="186" spans="1:4" x14ac:dyDescent="0.35">
      <c r="A186" t="s">
        <v>283</v>
      </c>
      <c r="B186" t="s">
        <v>16</v>
      </c>
      <c r="C186" t="s">
        <v>284</v>
      </c>
      <c r="D186">
        <v>47</v>
      </c>
    </row>
    <row r="187" spans="1:4" x14ac:dyDescent="0.35">
      <c r="A187" t="s">
        <v>285</v>
      </c>
      <c r="B187" t="s">
        <v>1</v>
      </c>
      <c r="C187" t="s">
        <v>286</v>
      </c>
      <c r="D187">
        <v>231</v>
      </c>
    </row>
    <row r="188" spans="1:4" x14ac:dyDescent="0.35">
      <c r="A188" t="s">
        <v>285</v>
      </c>
      <c r="B188" t="s">
        <v>16</v>
      </c>
      <c r="C188" t="s">
        <v>287</v>
      </c>
      <c r="D188">
        <v>64</v>
      </c>
    </row>
    <row r="189" spans="1:4" x14ac:dyDescent="0.35">
      <c r="A189" t="s">
        <v>285</v>
      </c>
      <c r="B189" t="s">
        <v>16</v>
      </c>
      <c r="C189" t="s">
        <v>288</v>
      </c>
      <c r="D189">
        <v>20</v>
      </c>
    </row>
    <row r="190" spans="1:4" x14ac:dyDescent="0.35">
      <c r="A190" t="s">
        <v>285</v>
      </c>
      <c r="B190" t="s">
        <v>16</v>
      </c>
      <c r="C190" t="s">
        <v>289</v>
      </c>
      <c r="D190">
        <v>14</v>
      </c>
    </row>
    <row r="191" spans="1:4" x14ac:dyDescent="0.35">
      <c r="A191" t="s">
        <v>285</v>
      </c>
      <c r="B191" t="s">
        <v>16</v>
      </c>
      <c r="C191" t="s">
        <v>290</v>
      </c>
      <c r="D191">
        <v>48</v>
      </c>
    </row>
    <row r="192" spans="1:4" x14ac:dyDescent="0.35">
      <c r="A192" t="s">
        <v>291</v>
      </c>
      <c r="B192" t="s">
        <v>1</v>
      </c>
      <c r="C192" t="s">
        <v>292</v>
      </c>
      <c r="D192">
        <f>SUM(60+60+60+59+50+60+50+52+50+50+60)</f>
        <v>611</v>
      </c>
    </row>
    <row r="193" spans="1:4" x14ac:dyDescent="0.35">
      <c r="A193" t="s">
        <v>291</v>
      </c>
      <c r="B193" t="s">
        <v>16</v>
      </c>
      <c r="C193" t="s">
        <v>293</v>
      </c>
      <c r="D193">
        <v>44</v>
      </c>
    </row>
    <row r="194" spans="1:4" x14ac:dyDescent="0.35">
      <c r="A194" t="s">
        <v>291</v>
      </c>
      <c r="B194" t="s">
        <v>16</v>
      </c>
      <c r="C194" t="s">
        <v>294</v>
      </c>
      <c r="D194">
        <f>SUM(123+132+125)</f>
        <v>380</v>
      </c>
    </row>
    <row r="195" spans="1:4" x14ac:dyDescent="0.35">
      <c r="A195" t="s">
        <v>295</v>
      </c>
      <c r="B195" t="s">
        <v>16</v>
      </c>
      <c r="C195" t="s">
        <v>296</v>
      </c>
      <c r="D195">
        <v>0</v>
      </c>
    </row>
    <row r="196" spans="1:4" x14ac:dyDescent="0.35">
      <c r="A196" t="s">
        <v>297</v>
      </c>
      <c r="B196" t="s">
        <v>1</v>
      </c>
      <c r="C196" t="s">
        <v>298</v>
      </c>
      <c r="D196">
        <v>189</v>
      </c>
    </row>
    <row r="197" spans="1:4" x14ac:dyDescent="0.35">
      <c r="A197" t="s">
        <v>299</v>
      </c>
      <c r="B197" t="s">
        <v>1</v>
      </c>
      <c r="C197" t="s">
        <v>300</v>
      </c>
      <c r="D197">
        <f>SUM(20+20+11+10+20+20)</f>
        <v>101</v>
      </c>
    </row>
    <row r="198" spans="1:4" x14ac:dyDescent="0.35">
      <c r="A198" t="s">
        <v>299</v>
      </c>
      <c r="B198" t="s">
        <v>16</v>
      </c>
      <c r="C198" t="s">
        <v>301</v>
      </c>
      <c r="D198">
        <v>17</v>
      </c>
    </row>
    <row r="199" spans="1:4" x14ac:dyDescent="0.35">
      <c r="A199" t="s">
        <v>302</v>
      </c>
      <c r="B199" t="s">
        <v>1</v>
      </c>
      <c r="C199" t="s">
        <v>303</v>
      </c>
      <c r="D199">
        <v>38</v>
      </c>
    </row>
    <row r="200" spans="1:4" x14ac:dyDescent="0.35">
      <c r="A200" t="s">
        <v>304</v>
      </c>
      <c r="B200" t="s">
        <v>1</v>
      </c>
      <c r="C200" t="s">
        <v>305</v>
      </c>
      <c r="D200">
        <v>34</v>
      </c>
    </row>
    <row r="201" spans="1:4" x14ac:dyDescent="0.35">
      <c r="A201" t="s">
        <v>306</v>
      </c>
      <c r="B201" t="s">
        <v>1</v>
      </c>
      <c r="C201" t="s">
        <v>307</v>
      </c>
      <c r="D201">
        <v>112</v>
      </c>
    </row>
    <row r="202" spans="1:4" x14ac:dyDescent="0.35">
      <c r="A202" t="s">
        <v>306</v>
      </c>
      <c r="B202" t="s">
        <v>16</v>
      </c>
      <c r="C202" t="s">
        <v>308</v>
      </c>
      <c r="D202">
        <v>29</v>
      </c>
    </row>
    <row r="203" spans="1:4" x14ac:dyDescent="0.35">
      <c r="A203" t="s">
        <v>309</v>
      </c>
      <c r="B203" t="s">
        <v>1</v>
      </c>
      <c r="C203" t="s">
        <v>310</v>
      </c>
      <c r="D203" s="2">
        <f>SUM(117+26+31+45+36+40)</f>
        <v>295</v>
      </c>
    </row>
    <row r="204" spans="1:4" x14ac:dyDescent="0.35">
      <c r="A204" t="s">
        <v>309</v>
      </c>
      <c r="B204" t="s">
        <v>164</v>
      </c>
      <c r="C204" t="s">
        <v>311</v>
      </c>
      <c r="D204">
        <v>36</v>
      </c>
    </row>
    <row r="205" spans="1:4" x14ac:dyDescent="0.35">
      <c r="A205" t="s">
        <v>309</v>
      </c>
      <c r="B205" t="s">
        <v>16</v>
      </c>
      <c r="C205" t="s">
        <v>312</v>
      </c>
      <c r="D205" s="2">
        <f>SUM(40+40+40+40+40+20+40+40+40+40+40+40+40+40+40+40+36+42+40+40+40+40)</f>
        <v>858</v>
      </c>
    </row>
    <row r="206" spans="1:4" x14ac:dyDescent="0.35">
      <c r="A206" t="s">
        <v>309</v>
      </c>
      <c r="B206" t="s">
        <v>313</v>
      </c>
      <c r="C206" t="s">
        <v>314</v>
      </c>
      <c r="D206">
        <v>320</v>
      </c>
    </row>
    <row r="207" spans="1:4" x14ac:dyDescent="0.35">
      <c r="A207" t="s">
        <v>315</v>
      </c>
      <c r="B207" t="s">
        <v>1</v>
      </c>
      <c r="C207" t="s">
        <v>316</v>
      </c>
      <c r="D207">
        <v>21</v>
      </c>
    </row>
    <row r="208" spans="1:4" x14ac:dyDescent="0.35">
      <c r="A208" t="s">
        <v>317</v>
      </c>
      <c r="B208" t="s">
        <v>1</v>
      </c>
      <c r="C208" t="s">
        <v>318</v>
      </c>
      <c r="D208">
        <v>67</v>
      </c>
    </row>
    <row r="209" spans="1:4" x14ac:dyDescent="0.35">
      <c r="A209" t="s">
        <v>319</v>
      </c>
      <c r="B209" t="s">
        <v>1</v>
      </c>
      <c r="C209" t="s">
        <v>319</v>
      </c>
      <c r="D209">
        <v>542</v>
      </c>
    </row>
    <row r="210" spans="1:4" x14ac:dyDescent="0.35">
      <c r="A210" t="s">
        <v>320</v>
      </c>
      <c r="B210" t="s">
        <v>88</v>
      </c>
      <c r="C210" t="s">
        <v>321</v>
      </c>
      <c r="D210">
        <v>34</v>
      </c>
    </row>
    <row r="211" spans="1:4" x14ac:dyDescent="0.35">
      <c r="A211" t="s">
        <v>322</v>
      </c>
      <c r="B211" t="s">
        <v>1</v>
      </c>
      <c r="C211" t="s">
        <v>323</v>
      </c>
      <c r="D211">
        <v>561</v>
      </c>
    </row>
    <row r="212" spans="1:4" x14ac:dyDescent="0.35">
      <c r="A212" t="s">
        <v>322</v>
      </c>
      <c r="B212" t="s">
        <v>16</v>
      </c>
      <c r="C212" t="s">
        <v>324</v>
      </c>
      <c r="D212">
        <v>1020</v>
      </c>
    </row>
    <row r="213" spans="1:4" x14ac:dyDescent="0.35">
      <c r="A213" t="s">
        <v>322</v>
      </c>
      <c r="B213" t="s">
        <v>16</v>
      </c>
      <c r="C213" t="s">
        <v>325</v>
      </c>
      <c r="D213">
        <v>196</v>
      </c>
    </row>
    <row r="214" spans="1:4" x14ac:dyDescent="0.35">
      <c r="A214" t="s">
        <v>322</v>
      </c>
      <c r="B214" t="s">
        <v>16</v>
      </c>
      <c r="C214" t="s">
        <v>326</v>
      </c>
      <c r="D214">
        <v>254</v>
      </c>
    </row>
    <row r="215" spans="1:4" x14ac:dyDescent="0.35">
      <c r="A215" t="s">
        <v>322</v>
      </c>
      <c r="B215" t="s">
        <v>16</v>
      </c>
      <c r="C215" t="s">
        <v>327</v>
      </c>
      <c r="D215">
        <v>832</v>
      </c>
    </row>
    <row r="216" spans="1:4" x14ac:dyDescent="0.35">
      <c r="A216" t="s">
        <v>322</v>
      </c>
      <c r="B216" t="s">
        <v>16</v>
      </c>
      <c r="C216" t="s">
        <v>328</v>
      </c>
      <c r="D216">
        <v>2416</v>
      </c>
    </row>
    <row r="217" spans="1:4" x14ac:dyDescent="0.35">
      <c r="A217" t="s">
        <v>322</v>
      </c>
      <c r="B217" t="s">
        <v>329</v>
      </c>
      <c r="C217" t="s">
        <v>330</v>
      </c>
      <c r="D217">
        <v>1118</v>
      </c>
    </row>
    <row r="218" spans="1:4" x14ac:dyDescent="0.35">
      <c r="A218" t="s">
        <v>331</v>
      </c>
      <c r="B218" t="s">
        <v>16</v>
      </c>
      <c r="C218" t="s">
        <v>332</v>
      </c>
      <c r="D218">
        <v>21</v>
      </c>
    </row>
    <row r="219" spans="1:4" x14ac:dyDescent="0.35">
      <c r="A219" t="s">
        <v>333</v>
      </c>
      <c r="B219" t="s">
        <v>1</v>
      </c>
      <c r="C219" t="s">
        <v>334</v>
      </c>
      <c r="D219">
        <v>4467</v>
      </c>
    </row>
    <row r="220" spans="1:4" x14ac:dyDescent="0.35">
      <c r="A220" t="s">
        <v>333</v>
      </c>
      <c r="B220" t="s">
        <v>335</v>
      </c>
      <c r="C220" t="s">
        <v>336</v>
      </c>
      <c r="D220">
        <v>189</v>
      </c>
    </row>
    <row r="221" spans="1:4" x14ac:dyDescent="0.35">
      <c r="A221" t="s">
        <v>333</v>
      </c>
      <c r="B221" t="s">
        <v>16</v>
      </c>
      <c r="C221" t="s">
        <v>337</v>
      </c>
      <c r="D221">
        <v>237</v>
      </c>
    </row>
    <row r="222" spans="1:4" x14ac:dyDescent="0.35">
      <c r="A222" t="s">
        <v>333</v>
      </c>
      <c r="B222" t="s">
        <v>16</v>
      </c>
      <c r="C222" t="s">
        <v>338</v>
      </c>
      <c r="D222">
        <v>27</v>
      </c>
    </row>
    <row r="223" spans="1:4" x14ac:dyDescent="0.35">
      <c r="A223" t="s">
        <v>333</v>
      </c>
      <c r="B223" t="s">
        <v>16</v>
      </c>
      <c r="C223" t="s">
        <v>339</v>
      </c>
      <c r="D223">
        <v>57</v>
      </c>
    </row>
    <row r="224" spans="1:4" x14ac:dyDescent="0.35">
      <c r="A224" t="s">
        <v>333</v>
      </c>
      <c r="B224" t="s">
        <v>16</v>
      </c>
      <c r="C224" t="s">
        <v>340</v>
      </c>
      <c r="D224">
        <v>5</v>
      </c>
    </row>
    <row r="225" spans="1:4" x14ac:dyDescent="0.35">
      <c r="A225" t="s">
        <v>333</v>
      </c>
      <c r="B225" t="s">
        <v>341</v>
      </c>
      <c r="C225" t="s">
        <v>342</v>
      </c>
      <c r="D225">
        <v>84</v>
      </c>
    </row>
    <row r="226" spans="1:4" x14ac:dyDescent="0.35">
      <c r="A226" t="s">
        <v>333</v>
      </c>
      <c r="B226" t="s">
        <v>343</v>
      </c>
      <c r="C226" t="s">
        <v>344</v>
      </c>
      <c r="D226">
        <v>199</v>
      </c>
    </row>
    <row r="227" spans="1:4" x14ac:dyDescent="0.35">
      <c r="A227" t="s">
        <v>345</v>
      </c>
      <c r="B227" t="s">
        <v>1</v>
      </c>
      <c r="C227" t="s">
        <v>346</v>
      </c>
      <c r="D227">
        <f>SUM(70+12)</f>
        <v>82</v>
      </c>
    </row>
    <row r="228" spans="1:4" x14ac:dyDescent="0.35">
      <c r="A228" t="s">
        <v>345</v>
      </c>
      <c r="B228" t="s">
        <v>16</v>
      </c>
      <c r="C228" t="s">
        <v>347</v>
      </c>
      <c r="D228">
        <f>SUM(45+70)</f>
        <v>115</v>
      </c>
    </row>
    <row r="229" spans="1:4" x14ac:dyDescent="0.35">
      <c r="A229" t="s">
        <v>348</v>
      </c>
      <c r="B229" t="s">
        <v>1</v>
      </c>
      <c r="C229" t="s">
        <v>349</v>
      </c>
      <c r="D229">
        <v>387</v>
      </c>
    </row>
    <row r="230" spans="1:4" x14ac:dyDescent="0.35">
      <c r="A230" t="s">
        <v>350</v>
      </c>
      <c r="B230" t="s">
        <v>351</v>
      </c>
      <c r="C230" t="s">
        <v>352</v>
      </c>
      <c r="D230">
        <v>61</v>
      </c>
    </row>
    <row r="231" spans="1:4" x14ac:dyDescent="0.35">
      <c r="A231" t="s">
        <v>353</v>
      </c>
      <c r="B231" t="s">
        <v>1</v>
      </c>
      <c r="C231" t="s">
        <v>354</v>
      </c>
      <c r="D231">
        <v>40</v>
      </c>
    </row>
    <row r="232" spans="1:4" x14ac:dyDescent="0.35">
      <c r="A232" t="s">
        <v>353</v>
      </c>
      <c r="B232" t="s">
        <v>16</v>
      </c>
      <c r="C232" t="s">
        <v>355</v>
      </c>
      <c r="D232">
        <v>13</v>
      </c>
    </row>
    <row r="233" spans="1:4" x14ac:dyDescent="0.35">
      <c r="A233" t="s">
        <v>356</v>
      </c>
      <c r="B233" t="s">
        <v>1</v>
      </c>
      <c r="C233" t="s">
        <v>357</v>
      </c>
      <c r="D233">
        <v>528</v>
      </c>
    </row>
    <row r="234" spans="1:4" x14ac:dyDescent="0.35">
      <c r="A234" t="s">
        <v>356</v>
      </c>
      <c r="B234" t="s">
        <v>358</v>
      </c>
      <c r="C234" t="s">
        <v>359</v>
      </c>
      <c r="D234">
        <v>352</v>
      </c>
    </row>
    <row r="235" spans="1:4" x14ac:dyDescent="0.35">
      <c r="A235" t="s">
        <v>356</v>
      </c>
      <c r="B235" t="s">
        <v>16</v>
      </c>
      <c r="C235" t="s">
        <v>360</v>
      </c>
      <c r="D235">
        <v>92</v>
      </c>
    </row>
    <row r="236" spans="1:4" x14ac:dyDescent="0.35">
      <c r="A236" t="s">
        <v>356</v>
      </c>
      <c r="B236" t="s">
        <v>16</v>
      </c>
      <c r="C236" t="s">
        <v>361</v>
      </c>
      <c r="D236">
        <v>52</v>
      </c>
    </row>
    <row r="237" spans="1:4" x14ac:dyDescent="0.35">
      <c r="A237" t="s">
        <v>356</v>
      </c>
      <c r="B237" t="s">
        <v>362</v>
      </c>
      <c r="C237" t="s">
        <v>363</v>
      </c>
      <c r="D237">
        <v>229</v>
      </c>
    </row>
    <row r="238" spans="1:4" x14ac:dyDescent="0.35">
      <c r="A238" t="s">
        <v>364</v>
      </c>
      <c r="B238" t="s">
        <v>1</v>
      </c>
      <c r="C238" t="s">
        <v>365</v>
      </c>
      <c r="D238">
        <v>263</v>
      </c>
    </row>
    <row r="239" spans="1:4" x14ac:dyDescent="0.35">
      <c r="A239" t="s">
        <v>366</v>
      </c>
      <c r="B239" t="s">
        <v>1</v>
      </c>
      <c r="C239" t="s">
        <v>367</v>
      </c>
      <c r="D239">
        <v>57</v>
      </c>
    </row>
    <row r="240" spans="1:4" x14ac:dyDescent="0.35">
      <c r="A240" t="s">
        <v>368</v>
      </c>
      <c r="B240" t="s">
        <v>27</v>
      </c>
      <c r="C240" t="s">
        <v>369</v>
      </c>
      <c r="D240">
        <v>99</v>
      </c>
    </row>
    <row r="241" spans="1:4" x14ac:dyDescent="0.35">
      <c r="A241" t="s">
        <v>368</v>
      </c>
      <c r="B241" t="s">
        <v>370</v>
      </c>
      <c r="C241" t="s">
        <v>371</v>
      </c>
      <c r="D241">
        <v>119</v>
      </c>
    </row>
    <row r="242" spans="1:4" x14ac:dyDescent="0.35">
      <c r="A242" t="s">
        <v>368</v>
      </c>
      <c r="B242" t="s">
        <v>88</v>
      </c>
      <c r="C242" t="s">
        <v>372</v>
      </c>
      <c r="D242">
        <f>SUM(29+15+41+25)</f>
        <v>110</v>
      </c>
    </row>
    <row r="243" spans="1:4" x14ac:dyDescent="0.35">
      <c r="A243" t="s">
        <v>368</v>
      </c>
      <c r="B243" t="s">
        <v>16</v>
      </c>
      <c r="C243" t="s">
        <v>373</v>
      </c>
      <c r="D243">
        <v>35</v>
      </c>
    </row>
    <row r="244" spans="1:4" x14ac:dyDescent="0.35">
      <c r="A244" t="s">
        <v>374</v>
      </c>
      <c r="B244" t="s">
        <v>1</v>
      </c>
      <c r="C244" t="s">
        <v>375</v>
      </c>
      <c r="D244">
        <v>1322</v>
      </c>
    </row>
    <row r="245" spans="1:4" x14ac:dyDescent="0.35">
      <c r="A245" t="s">
        <v>374</v>
      </c>
      <c r="B245" t="s">
        <v>16</v>
      </c>
      <c r="C245" t="s">
        <v>376</v>
      </c>
      <c r="D245">
        <v>188</v>
      </c>
    </row>
    <row r="246" spans="1:4" x14ac:dyDescent="0.35">
      <c r="A246" t="s">
        <v>374</v>
      </c>
      <c r="B246" t="s">
        <v>16</v>
      </c>
      <c r="C246" t="s">
        <v>377</v>
      </c>
      <c r="D246">
        <f>SUM(79+190)</f>
        <v>269</v>
      </c>
    </row>
    <row r="247" spans="1:4" x14ac:dyDescent="0.35">
      <c r="A247" t="s">
        <v>374</v>
      </c>
      <c r="B247" t="s">
        <v>16</v>
      </c>
      <c r="C247" t="s">
        <v>378</v>
      </c>
      <c r="D247">
        <f>SUM(119+258)</f>
        <v>377</v>
      </c>
    </row>
    <row r="248" spans="1:4" x14ac:dyDescent="0.35">
      <c r="A248" t="s">
        <v>374</v>
      </c>
      <c r="B248" t="s">
        <v>16</v>
      </c>
      <c r="C248" t="s">
        <v>379</v>
      </c>
      <c r="D248">
        <f>SUM(53+20)</f>
        <v>73</v>
      </c>
    </row>
    <row r="249" spans="1:4" x14ac:dyDescent="0.35">
      <c r="A249" t="s">
        <v>380</v>
      </c>
      <c r="B249" t="s">
        <v>1</v>
      </c>
      <c r="C249" t="s">
        <v>381</v>
      </c>
      <c r="D249">
        <v>52</v>
      </c>
    </row>
    <row r="250" spans="1:4" x14ac:dyDescent="0.35">
      <c r="A250" t="s">
        <v>382</v>
      </c>
      <c r="B250" t="s">
        <v>1</v>
      </c>
      <c r="C250" t="s">
        <v>383</v>
      </c>
      <c r="D250">
        <v>307</v>
      </c>
    </row>
    <row r="251" spans="1:4" x14ac:dyDescent="0.35">
      <c r="A251" t="s">
        <v>384</v>
      </c>
      <c r="B251" t="s">
        <v>16</v>
      </c>
      <c r="C251" t="s">
        <v>385</v>
      </c>
      <c r="D251">
        <v>100</v>
      </c>
    </row>
    <row r="252" spans="1:4" x14ac:dyDescent="0.35">
      <c r="A252" t="s">
        <v>386</v>
      </c>
      <c r="B252" t="s">
        <v>387</v>
      </c>
      <c r="C252" t="s">
        <v>388</v>
      </c>
      <c r="D252">
        <v>69</v>
      </c>
    </row>
    <row r="253" spans="1:4" x14ac:dyDescent="0.35">
      <c r="A253" t="s">
        <v>386</v>
      </c>
      <c r="B253" t="s">
        <v>1</v>
      </c>
      <c r="C253" t="s">
        <v>389</v>
      </c>
      <c r="D253">
        <v>405</v>
      </c>
    </row>
    <row r="254" spans="1:4" x14ac:dyDescent="0.35">
      <c r="A254" t="s">
        <v>386</v>
      </c>
      <c r="B254" t="s">
        <v>390</v>
      </c>
      <c r="C254" t="s">
        <v>391</v>
      </c>
      <c r="D254">
        <v>79</v>
      </c>
    </row>
    <row r="255" spans="1:4" x14ac:dyDescent="0.35">
      <c r="A255" t="s">
        <v>386</v>
      </c>
      <c r="B255" t="s">
        <v>392</v>
      </c>
      <c r="C255" t="s">
        <v>393</v>
      </c>
      <c r="D255">
        <v>33</v>
      </c>
    </row>
    <row r="256" spans="1:4" x14ac:dyDescent="0.35">
      <c r="A256" t="s">
        <v>386</v>
      </c>
      <c r="B256" t="s">
        <v>88</v>
      </c>
      <c r="C256" t="s">
        <v>394</v>
      </c>
      <c r="D256">
        <v>122</v>
      </c>
    </row>
    <row r="257" spans="1:4" x14ac:dyDescent="0.35">
      <c r="A257" t="s">
        <v>386</v>
      </c>
      <c r="B257" t="s">
        <v>88</v>
      </c>
      <c r="C257" t="s">
        <v>395</v>
      </c>
      <c r="D257">
        <v>848</v>
      </c>
    </row>
    <row r="258" spans="1:4" x14ac:dyDescent="0.35">
      <c r="A258" t="s">
        <v>386</v>
      </c>
      <c r="B258" t="s">
        <v>88</v>
      </c>
      <c r="C258" t="s">
        <v>396</v>
      </c>
      <c r="D258">
        <f>SUM(190+72+111+20+113)</f>
        <v>506</v>
      </c>
    </row>
    <row r="259" spans="1:4" x14ac:dyDescent="0.35">
      <c r="A259" t="s">
        <v>386</v>
      </c>
      <c r="B259" t="s">
        <v>397</v>
      </c>
      <c r="C259" t="s">
        <v>398</v>
      </c>
      <c r="D259">
        <v>154</v>
      </c>
    </row>
    <row r="260" spans="1:4" x14ac:dyDescent="0.35">
      <c r="A260" t="s">
        <v>386</v>
      </c>
      <c r="B260" t="s">
        <v>164</v>
      </c>
      <c r="C260" t="s">
        <v>399</v>
      </c>
      <c r="D260">
        <v>22</v>
      </c>
    </row>
    <row r="261" spans="1:4" x14ac:dyDescent="0.35">
      <c r="A261" t="s">
        <v>386</v>
      </c>
      <c r="B261" t="s">
        <v>16</v>
      </c>
      <c r="C261" t="s">
        <v>400</v>
      </c>
      <c r="D261">
        <v>287</v>
      </c>
    </row>
    <row r="262" spans="1:4" x14ac:dyDescent="0.35">
      <c r="A262" t="s">
        <v>386</v>
      </c>
      <c r="B262" t="s">
        <v>16</v>
      </c>
      <c r="C262" t="s">
        <v>401</v>
      </c>
      <c r="D262">
        <v>49</v>
      </c>
    </row>
    <row r="263" spans="1:4" x14ac:dyDescent="0.35">
      <c r="A263" t="s">
        <v>386</v>
      </c>
      <c r="B263" t="s">
        <v>16</v>
      </c>
      <c r="C263" t="s">
        <v>402</v>
      </c>
      <c r="D263">
        <v>94</v>
      </c>
    </row>
    <row r="264" spans="1:4" x14ac:dyDescent="0.35">
      <c r="A264" t="s">
        <v>386</v>
      </c>
      <c r="B264" t="s">
        <v>16</v>
      </c>
      <c r="C264" t="s">
        <v>403</v>
      </c>
      <c r="D264">
        <v>0</v>
      </c>
    </row>
    <row r="265" spans="1:4" x14ac:dyDescent="0.35">
      <c r="A265" t="s">
        <v>386</v>
      </c>
      <c r="B265" t="s">
        <v>16</v>
      </c>
      <c r="C265" t="s">
        <v>404</v>
      </c>
      <c r="D265">
        <v>122</v>
      </c>
    </row>
    <row r="266" spans="1:4" x14ac:dyDescent="0.35">
      <c r="A266" t="s">
        <v>386</v>
      </c>
      <c r="B266" t="s">
        <v>16</v>
      </c>
      <c r="C266" t="s">
        <v>405</v>
      </c>
      <c r="D266">
        <v>11</v>
      </c>
    </row>
    <row r="267" spans="1:4" x14ac:dyDescent="0.35">
      <c r="A267" t="s">
        <v>386</v>
      </c>
      <c r="B267" t="s">
        <v>16</v>
      </c>
      <c r="C267" t="s">
        <v>406</v>
      </c>
      <c r="D267">
        <v>22</v>
      </c>
    </row>
    <row r="268" spans="1:4" x14ac:dyDescent="0.35">
      <c r="A268" t="s">
        <v>386</v>
      </c>
      <c r="B268" t="s">
        <v>16</v>
      </c>
      <c r="C268" t="s">
        <v>407</v>
      </c>
      <c r="D268">
        <f>SUM(59+66+59)</f>
        <v>184</v>
      </c>
    </row>
    <row r="269" spans="1:4" x14ac:dyDescent="0.35">
      <c r="A269" t="s">
        <v>386</v>
      </c>
      <c r="B269" t="s">
        <v>16</v>
      </c>
      <c r="C269" t="s">
        <v>408</v>
      </c>
      <c r="D269">
        <v>265</v>
      </c>
    </row>
    <row r="270" spans="1:4" x14ac:dyDescent="0.35">
      <c r="A270" t="s">
        <v>386</v>
      </c>
      <c r="B270" t="s">
        <v>16</v>
      </c>
      <c r="C270" t="s">
        <v>409</v>
      </c>
      <c r="D270">
        <v>0</v>
      </c>
    </row>
    <row r="271" spans="1:4" x14ac:dyDescent="0.35">
      <c r="A271" t="s">
        <v>386</v>
      </c>
      <c r="B271" t="s">
        <v>16</v>
      </c>
      <c r="C271" t="s">
        <v>410</v>
      </c>
      <c r="D271">
        <v>159</v>
      </c>
    </row>
    <row r="272" spans="1:4" x14ac:dyDescent="0.35">
      <c r="A272" t="s">
        <v>386</v>
      </c>
      <c r="B272" t="s">
        <v>16</v>
      </c>
      <c r="C272" t="s">
        <v>411</v>
      </c>
      <c r="D272">
        <v>87</v>
      </c>
    </row>
    <row r="273" spans="1:4" x14ac:dyDescent="0.35">
      <c r="A273" t="s">
        <v>386</v>
      </c>
      <c r="B273" t="s">
        <v>16</v>
      </c>
      <c r="C273" t="s">
        <v>412</v>
      </c>
      <c r="D273">
        <v>229</v>
      </c>
    </row>
    <row r="274" spans="1:4" x14ac:dyDescent="0.35">
      <c r="A274" t="s">
        <v>386</v>
      </c>
      <c r="B274" t="s">
        <v>16</v>
      </c>
      <c r="C274" t="s">
        <v>413</v>
      </c>
      <c r="D274">
        <v>75</v>
      </c>
    </row>
    <row r="275" spans="1:4" x14ac:dyDescent="0.35">
      <c r="A275" t="s">
        <v>386</v>
      </c>
      <c r="B275" t="s">
        <v>16</v>
      </c>
      <c r="C275" t="s">
        <v>414</v>
      </c>
      <c r="D275">
        <v>8</v>
      </c>
    </row>
    <row r="276" spans="1:4" x14ac:dyDescent="0.35">
      <c r="A276" t="s">
        <v>386</v>
      </c>
      <c r="B276" t="s">
        <v>415</v>
      </c>
      <c r="C276" t="s">
        <v>416</v>
      </c>
      <c r="D276">
        <v>18</v>
      </c>
    </row>
    <row r="277" spans="1:4" x14ac:dyDescent="0.35">
      <c r="A277" t="s">
        <v>386</v>
      </c>
      <c r="B277" t="s">
        <v>417</v>
      </c>
      <c r="C277" t="s">
        <v>418</v>
      </c>
      <c r="D277">
        <v>20</v>
      </c>
    </row>
    <row r="278" spans="1:4" x14ac:dyDescent="0.35">
      <c r="A278" t="s">
        <v>386</v>
      </c>
      <c r="B278" t="s">
        <v>419</v>
      </c>
      <c r="C278" t="s">
        <v>420</v>
      </c>
      <c r="D278">
        <v>69</v>
      </c>
    </row>
    <row r="279" spans="1:4" x14ac:dyDescent="0.35">
      <c r="A279" t="s">
        <v>386</v>
      </c>
      <c r="B279" t="s">
        <v>421</v>
      </c>
      <c r="C279" t="s">
        <v>422</v>
      </c>
      <c r="D279">
        <v>35</v>
      </c>
    </row>
    <row r="280" spans="1:4" x14ac:dyDescent="0.35">
      <c r="A280" t="s">
        <v>386</v>
      </c>
      <c r="B280" t="s">
        <v>423</v>
      </c>
      <c r="C280" t="s">
        <v>424</v>
      </c>
      <c r="D280">
        <v>52</v>
      </c>
    </row>
    <row r="281" spans="1:4" x14ac:dyDescent="0.35">
      <c r="A281" t="s">
        <v>386</v>
      </c>
      <c r="B281" t="s">
        <v>425</v>
      </c>
      <c r="C281" t="s">
        <v>400</v>
      </c>
      <c r="D281">
        <f>SUM(125)</f>
        <v>125</v>
      </c>
    </row>
    <row r="282" spans="1:4" x14ac:dyDescent="0.35">
      <c r="A282" t="s">
        <v>386</v>
      </c>
      <c r="B282" t="s">
        <v>426</v>
      </c>
      <c r="C282" t="s">
        <v>395</v>
      </c>
      <c r="D282">
        <v>216</v>
      </c>
    </row>
    <row r="283" spans="1:4" x14ac:dyDescent="0.35">
      <c r="A283" t="s">
        <v>386</v>
      </c>
      <c r="B283" t="s">
        <v>427</v>
      </c>
      <c r="C283" t="s">
        <v>428</v>
      </c>
      <c r="D283">
        <v>86</v>
      </c>
    </row>
    <row r="284" spans="1:4" x14ac:dyDescent="0.35">
      <c r="A284" t="s">
        <v>429</v>
      </c>
      <c r="B284" t="s">
        <v>16</v>
      </c>
      <c r="C284" t="s">
        <v>430</v>
      </c>
      <c r="D284">
        <v>8</v>
      </c>
    </row>
    <row r="285" spans="1:4" x14ac:dyDescent="0.35">
      <c r="A285" t="s">
        <v>431</v>
      </c>
      <c r="B285" t="s">
        <v>432</v>
      </c>
      <c r="C285" t="s">
        <v>433</v>
      </c>
      <c r="D285">
        <v>46</v>
      </c>
    </row>
    <row r="286" spans="1:4" x14ac:dyDescent="0.35">
      <c r="A286" t="s">
        <v>431</v>
      </c>
      <c r="B286" t="s">
        <v>16</v>
      </c>
      <c r="C286" t="s">
        <v>434</v>
      </c>
      <c r="D286">
        <v>47</v>
      </c>
    </row>
    <row r="287" spans="1:4" x14ac:dyDescent="0.35">
      <c r="A287" t="s">
        <v>435</v>
      </c>
      <c r="B287" t="s">
        <v>1</v>
      </c>
      <c r="C287" t="s">
        <v>436</v>
      </c>
      <c r="D287">
        <v>48</v>
      </c>
    </row>
    <row r="288" spans="1:4" x14ac:dyDescent="0.35">
      <c r="A288" t="s">
        <v>437</v>
      </c>
      <c r="B288" t="s">
        <v>27</v>
      </c>
      <c r="C288" t="s">
        <v>438</v>
      </c>
      <c r="D288">
        <v>547</v>
      </c>
    </row>
    <row r="289" spans="1:4" x14ac:dyDescent="0.35">
      <c r="A289" t="s">
        <v>437</v>
      </c>
      <c r="B289" t="s">
        <v>16</v>
      </c>
      <c r="C289" t="s">
        <v>439</v>
      </c>
      <c r="D289">
        <v>67</v>
      </c>
    </row>
    <row r="290" spans="1:4" x14ac:dyDescent="0.35">
      <c r="A290" t="s">
        <v>437</v>
      </c>
      <c r="B290" t="s">
        <v>16</v>
      </c>
      <c r="C290" t="s">
        <v>440</v>
      </c>
      <c r="D290">
        <v>18</v>
      </c>
    </row>
    <row r="291" spans="1:4" x14ac:dyDescent="0.35">
      <c r="A291" t="s">
        <v>437</v>
      </c>
      <c r="B291" t="s">
        <v>16</v>
      </c>
      <c r="C291" t="s">
        <v>441</v>
      </c>
      <c r="D291">
        <v>64</v>
      </c>
    </row>
    <row r="292" spans="1:4" x14ac:dyDescent="0.35">
      <c r="D292">
        <f>SUM(D2:D291)</f>
        <v>56258</v>
      </c>
    </row>
  </sheetData>
  <pageMargins left="0.7" right="0.7" top="0.75" bottom="0.75" header="0.3" footer="0.3"/>
  <pageSetup paperSize="9" scale="50" orientation="portrait" r:id="rId1"/>
  <rowBreaks count="4" manualBreakCount="4">
    <brk id="66" max="16383" man="1"/>
    <brk id="122" max="3" man="1"/>
    <brk id="179" max="3" man="1"/>
    <brk id="239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1337F78C09E34291F6ACA8C954AC73" ma:contentTypeVersion="18" ma:contentTypeDescription="Skapa ett nytt dokument." ma:contentTypeScope="" ma:versionID="739e8fe069ca59ce9dfc8d34ce7d494a">
  <xsd:schema xmlns:xsd="http://www.w3.org/2001/XMLSchema" xmlns:xs="http://www.w3.org/2001/XMLSchema" xmlns:p="http://schemas.microsoft.com/office/2006/metadata/properties" xmlns:ns2="b1e91f8d-c5ed-4820-a837-916e436c4938" xmlns:ns3="b72620a0-a132-4d24-afd4-031d088dc980" xmlns:ns4="acd94afa-6ab4-48aa-8da4-188029239425" targetNamespace="http://schemas.microsoft.com/office/2006/metadata/properties" ma:root="true" ma:fieldsID="f2bcb450e10b5da616a2941368d43992" ns2:_="" ns3:_="" ns4:_="">
    <xsd:import namespace="b1e91f8d-c5ed-4820-a837-916e436c4938"/>
    <xsd:import namespace="b72620a0-a132-4d24-afd4-031d088dc980"/>
    <xsd:import namespace="acd94afa-6ab4-48aa-8da4-188029239425"/>
    <xsd:element name="properties">
      <xsd:complexType>
        <xsd:sequence>
          <xsd:element name="documentManagement">
            <xsd:complexType>
              <xsd:all>
                <xsd:element ref="ns2:Kolumn_x0020_1"/>
                <xsd:element ref="ns2:Kolumn_x0020_2"/>
                <xsd:element ref="ns2:Nyckelord" minOccurs="0"/>
                <xsd:element ref="ns2:Beskrivning" minOccurs="0"/>
                <xsd:element ref="ns2:Samverkan" minOccurs="0"/>
                <xsd:element ref="ns2:Diarienummer" minOccurs="0"/>
                <xsd:element ref="ns2:Status"/>
                <xsd:element ref="ns3:SharedWithUsers" minOccurs="0"/>
                <xsd:element ref="ns4:Dokumentkategori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91f8d-c5ed-4820-a837-916e436c4938" elementFormDefault="qualified">
    <xsd:import namespace="http://schemas.microsoft.com/office/2006/documentManagement/types"/>
    <xsd:import namespace="http://schemas.microsoft.com/office/infopath/2007/PartnerControls"/>
    <xsd:element name="Kolumn_x0020_1" ma:index="2" ma:displayName="Område" ma:format="Dropdown" ma:internalName="Kolumn_x0020_1">
      <xsd:simpleType>
        <xsd:restriction base="dms:Choice">
          <xsd:enumeration value="---Inget passar---"/>
          <xsd:enumeration value="Blanketter"/>
          <xsd:enumeration value="Förtidsröstning"/>
          <xsd:enumeration value="Rösta genom bud"/>
          <xsd:enumeration value="Rösta i utlandet"/>
          <xsd:enumeration value="Rösta i vallokal"/>
          <xsd:enumeration value="Rösthantering"/>
          <xsd:enumeration value="Valmaterial"/>
          <xsd:enumeration value="Övergripande planering"/>
        </xsd:restriction>
      </xsd:simpleType>
    </xsd:element>
    <xsd:element name="Kolumn_x0020_2" ma:index="3" ma:displayName="Aktivitet" ma:format="Dropdown" ma:internalName="Kolumn_x0020_2">
      <xsd:simpleType>
        <xsd:restriction base="dms:Choice">
          <xsd:enumeration value="Aktivitetsplan"/>
          <xsd:enumeration value="Anmälningar/beställningar"/>
          <xsd:enumeration value="Bemanning/schema"/>
          <xsd:enumeration value="Brevrösta"/>
          <xsd:enumeration value="Budröstning"/>
          <xsd:enumeration value="Distribution"/>
          <xsd:enumeration value="Information"/>
          <xsd:enumeration value="Plan"/>
          <xsd:enumeration value="Processbeskrivning"/>
          <xsd:enumeration value="Processplan"/>
          <xsd:enumeration value="Produktion"/>
          <xsd:enumeration value="Rösta i röstningslokal i utlandet"/>
          <xsd:enumeration value="Samarbete med UD och utlandsmyndigheter"/>
          <xsd:enumeration value="Statistik"/>
          <xsd:enumeration value="Statsbidrag"/>
          <xsd:enumeration value="Uppföljning och statistik"/>
          <xsd:enumeration value="Upphandlingar och avtal"/>
          <xsd:enumeration value="Utbildning"/>
          <xsd:enumeration value="Utveckling"/>
        </xsd:restriction>
      </xsd:simpleType>
    </xsd:element>
    <xsd:element name="Nyckelord" ma:index="4" nillable="true" ma:displayName="Dokumenttyp" ma:format="Dropdown" ma:internalName="Nyckelord">
      <xsd:simpleType>
        <xsd:union memberTypes="dms:Text">
          <xsd:simpleType>
            <xsd:restriction base="dms:Choice">
              <xsd:enumeration value="Anmälan"/>
              <xsd:enumeration value="Bildunderlag"/>
              <xsd:enumeration value="Blankett"/>
              <xsd:enumeration value="Brev"/>
              <xsd:enumeration value="Handbok"/>
              <xsd:enumeration value="Instruktion"/>
              <xsd:enumeration value="Kontaktlista"/>
              <xsd:enumeration value="Minnesanteckningar"/>
              <xsd:enumeration value="Planering"/>
              <xsd:enumeration value="PM"/>
              <xsd:enumeration value="Presentation"/>
              <xsd:enumeration value="Protokoll"/>
              <xsd:enumeration value="Rapport"/>
              <xsd:enumeration value="Rutinbeskrivning"/>
              <xsd:enumeration value="Statistik"/>
              <xsd:enumeration value="Tidplan"/>
              <xsd:enumeration value="Underlag"/>
              <xsd:enumeration value="Yttrande"/>
              <xsd:enumeration value="Valsedel"/>
              <xsd:enumeration value="Kuvert"/>
              <xsd:enumeration value="Beslut"/>
            </xsd:restriction>
          </xsd:simpleType>
        </xsd:union>
      </xsd:simpleType>
    </xsd:element>
    <xsd:element name="Beskrivning" ma:index="5" nillable="true" ma:displayName="Beskrivning" ma:internalName="Beskrivning">
      <xsd:simpleType>
        <xsd:restriction base="dms:Text">
          <xsd:maxLength value="255"/>
        </xsd:restriction>
      </xsd:simpleType>
    </xsd:element>
    <xsd:element name="Samverkan" ma:index="6" nillable="true" ma:displayName="Samverkan" ma:format="Dropdown" ma:internalName="Samverkan">
      <xsd:simpleType>
        <xsd:restriction base="dms:Choice">
          <xsd:enumeration value="Departement"/>
          <xsd:enumeration value="IT"/>
          <xsd:enumeration value="KOM"/>
          <xsd:enumeration value="Leverantör"/>
          <xsd:enumeration value="LST"/>
          <xsd:enumeration value="Sametinget"/>
          <xsd:enumeration value="SKR"/>
          <xsd:enumeration value="SKV (Inköp)"/>
          <xsd:enumeration value="SÄK"/>
          <xsd:enumeration value="UD"/>
          <xsd:enumeration value="UD/UM"/>
          <xsd:enumeration value="UM"/>
          <xsd:enumeration value="VND"/>
        </xsd:restriction>
      </xsd:simpleType>
    </xsd:element>
    <xsd:element name="Diarienummer" ma:index="7" nillable="true" ma:displayName="Diarienummer" ma:internalName="Diarienummer">
      <xsd:simpleType>
        <xsd:restriction base="dms:Text">
          <xsd:maxLength value="255"/>
        </xsd:restriction>
      </xsd:simpleType>
    </xsd:element>
    <xsd:element name="Status" ma:index="8" ma:displayName="Status" ma:format="RadioButtons" ma:internalName="Status">
      <xsd:simpleType>
        <xsd:restriction base="dms:Choice">
          <xsd:enumeration value="Arbetsmaterial"/>
          <xsd:enumeration value="Utkast"/>
          <xsd:enumeration value="Slutver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620a0-a132-4d24-afd4-031d088dc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94afa-6ab4-48aa-8da4-188029239425" elementFormDefault="qualified">
    <xsd:import namespace="http://schemas.microsoft.com/office/2006/documentManagement/types"/>
    <xsd:import namespace="http://schemas.microsoft.com/office/infopath/2007/PartnerControls"/>
    <xsd:element name="Dokumentkategori" ma:index="16" ma:displayName="Dokumentkategori" ma:format="Dropdown" ma:internalName="Dokumentkategori">
      <xsd:simpleType>
        <xsd:restriction base="dms:Choice">
          <xsd:enumeration value="Avtal"/>
          <xsd:enumeration value="Beslut"/>
          <xsd:enumeration value="Beslutsunderlag"/>
          <xsd:enumeration value="Bevis"/>
          <xsd:enumeration value="Blankett"/>
          <xsd:enumeration value="Brev"/>
          <xsd:enumeration value="Dagordning"/>
          <xsd:enumeration value="Informationsunderlag"/>
          <xsd:enumeration value="Lista"/>
          <xsd:enumeration value="Plan"/>
          <xsd:enumeration value="PM"/>
          <xsd:enumeration value="Protokoll"/>
          <xsd:enumeration value="Rapport"/>
          <xsd:enumeration value="Rutinbeskrivning"/>
          <xsd:enumeration value="Sammanställning"/>
          <xsd:enumeration value="Samråd"/>
          <xsd:enumeration value="Schema"/>
          <xsd:enumeration value="Tryckunderlag"/>
          <xsd:enumeration value="Utbildningsmaterial"/>
          <xsd:enumeration value="Övrig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krivning xmlns="b1e91f8d-c5ed-4820-a837-916e436c4938" xsi:nil="true"/>
    <Samverkan xmlns="b1e91f8d-c5ed-4820-a837-916e436c4938" xsi:nil="true"/>
    <Kolumn_x0020_1 xmlns="b1e91f8d-c5ed-4820-a837-916e436c4938">Rösthantering</Kolumn_x0020_1>
    <Diarienummer xmlns="b1e91f8d-c5ed-4820-a837-916e436c4938" xsi:nil="true"/>
    <Dokumentkategori xmlns="acd94afa-6ab4-48aa-8da4-188029239425">Sammanställning</Dokumentkategori>
    <Nyckelord xmlns="b1e91f8d-c5ed-4820-a837-916e436c4938" xsi:nil="true"/>
    <Kolumn_x0020_2 xmlns="b1e91f8d-c5ed-4820-a837-916e436c4938">Statistik</Kolumn_x0020_2>
    <Status xmlns="b1e91f8d-c5ed-4820-a837-916e436c4938">Arbetsmaterial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1FD3FB-7A25-4B33-8D5D-83F353506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91f8d-c5ed-4820-a837-916e436c4938"/>
    <ds:schemaRef ds:uri="b72620a0-a132-4d24-afd4-031d088dc980"/>
    <ds:schemaRef ds:uri="acd94afa-6ab4-48aa-8da4-188029239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F06979-D389-42A1-9B57-FA9AD0688C10}">
  <ds:schemaRefs>
    <ds:schemaRef ds:uri="b72620a0-a132-4d24-afd4-031d088dc980"/>
    <ds:schemaRef ds:uri="http://purl.org/dc/dcmitype/"/>
    <ds:schemaRef ds:uri="b1e91f8d-c5ed-4820-a837-916e436c4938"/>
    <ds:schemaRef ds:uri="http://schemas.microsoft.com/office/2006/metadata/properties"/>
    <ds:schemaRef ds:uri="acd94afa-6ab4-48aa-8da4-188029239425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25D442-B36B-457C-AA57-E4B2368980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Sammanställning av mottagna röster på utlandsmyndigheter vid valen 2026</dc:title>
  <dc:creator>Valmyndigheten</dc:creator>
  <cp:lastModifiedBy>Elin Nordenberg</cp:lastModifiedBy>
  <cp:lastPrinted>2026-09-22T14:00:53Z</cp:lastPrinted>
  <dcterms:created xsi:type="dcterms:W3CDTF">2026-08-28T15:05:52Z</dcterms:created>
  <dcterms:modified xsi:type="dcterms:W3CDTF">2026-10-06T13:06:25Z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2026-08-28T15:21:41Z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50bcd575-8253-41ff-ae2c-657e679a1d16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  <property fmtid="{D5CDD505-2E9C-101B-9397-08002B2CF9AE}" pid="10" name="ContentTypeId">
    <vt:lpwstr>0x0101007B1337F78C09E34291F6ACA8C954AC73</vt:lpwstr>
  </property>
</Properties>
</file>